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mc:AlternateContent xmlns:mc="http://schemas.openxmlformats.org/markup-compatibility/2006">
    <mc:Choice Requires="x15">
      <x15ac:absPath xmlns:x15ac="http://schemas.microsoft.com/office/spreadsheetml/2010/11/ac" url="E:\MyData\Pro\Deposito BPR Syariah\Development\WebApp\dokumen\"/>
    </mc:Choice>
  </mc:AlternateContent>
  <xr:revisionPtr revIDLastSave="0" documentId="13_ncr:1_{1FF81ED8-5C7D-40EC-A248-E324615E8B95}" xr6:coauthVersionLast="45" xr6:coauthVersionMax="47" xr10:uidLastSave="{00000000-0000-0000-0000-000000000000}"/>
  <bookViews>
    <workbookView xWindow="915" yWindow="-120" windowWidth="19695" windowHeight="11760" activeTab="1" xr2:uid="{00000000-000D-0000-FFFF-FFFF00000000}"/>
  </bookViews>
  <sheets>
    <sheet name="Summary" sheetId="16" r:id="rId1"/>
    <sheet name="Deposito Syariah" sheetId="14" r:id="rId2"/>
    <sheet name="Help" sheetId="6" state="hidden" r:id="rId3"/>
    <sheet name="GanttChartPro" sheetId="12" state="hidden" r:id="rId4"/>
    <sheet name="TermsOfUse" sheetId="11" state="hidden" r:id="rId5"/>
  </sheets>
  <definedNames>
    <definedName name="_xlnm._FilterDatabase" localSheetId="1" hidden="1">'Deposito Syariah'!$A$7:$I$143</definedName>
    <definedName name="prevWBS" localSheetId="1">'Deposito Syariah'!$A1048576</definedName>
    <definedName name="_xlnm.Print_Area" localSheetId="1">'Deposito Syariah'!$A$1:$BN$149</definedName>
    <definedName name="_xlnm.Print_Area" localSheetId="3">GanttChartPro!$A$1:$C$47</definedName>
    <definedName name="_xlnm.Print_Titles" localSheetId="1">'Deposito Syariah'!$4:$7</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89" i="14" l="1"/>
  <c r="H78" i="14"/>
  <c r="H67" i="14"/>
  <c r="H53" i="14"/>
  <c r="H46" i="14"/>
  <c r="H29" i="14"/>
  <c r="H28" i="14" s="1"/>
  <c r="H125" i="14" l="1"/>
  <c r="A89" i="14"/>
  <c r="A76" i="14"/>
  <c r="A77" i="14" s="1"/>
  <c r="A78" i="14" s="1"/>
  <c r="I5" i="16" l="1"/>
  <c r="I6" i="16" s="1"/>
  <c r="E11" i="14"/>
  <c r="I7" i="16" l="1"/>
  <c r="I8" i="16" s="1"/>
  <c r="I9" i="16" s="1"/>
  <c r="I10" i="16" s="1"/>
  <c r="I11" i="16" s="1"/>
  <c r="I12" i="16" s="1"/>
  <c r="I13" i="16" s="1"/>
  <c r="G10" i="14"/>
  <c r="F11" i="14"/>
  <c r="H142" i="14"/>
  <c r="H136" i="14"/>
  <c r="F13" i="16" s="1"/>
  <c r="G13" i="16" s="1"/>
  <c r="H134" i="14"/>
  <c r="F12" i="16" s="1"/>
  <c r="G12" i="16" s="1"/>
  <c r="H131" i="14"/>
  <c r="H130" i="14" s="1"/>
  <c r="F11" i="16" s="1"/>
  <c r="G11" i="16" s="1"/>
  <c r="H121" i="14"/>
  <c r="H110" i="14"/>
  <c r="H101" i="14"/>
  <c r="H100" i="14" s="1"/>
  <c r="F9" i="16" s="1"/>
  <c r="H23" i="14"/>
  <c r="H22" i="14" s="1"/>
  <c r="F7" i="16" s="1"/>
  <c r="G7" i="16" s="1"/>
  <c r="H8" i="14"/>
  <c r="F5" i="16" s="1"/>
  <c r="G5" i="16" s="1"/>
  <c r="H5" i="16" s="1"/>
  <c r="H14" i="14"/>
  <c r="F6" i="16" s="1"/>
  <c r="D14" i="16"/>
  <c r="F9" i="14"/>
  <c r="I9" i="14" s="1"/>
  <c r="H120" i="14" l="1"/>
  <c r="F10" i="16" s="1"/>
  <c r="G10" i="16" s="1"/>
  <c r="G9" i="16"/>
  <c r="G11" i="14"/>
  <c r="E12" i="14"/>
  <c r="F12" i="14" s="1"/>
  <c r="E13" i="14" s="1"/>
  <c r="G6" i="16"/>
  <c r="G143" i="14"/>
  <c r="F8" i="16" l="1"/>
  <c r="G8" i="16" s="1"/>
  <c r="G14" i="16" s="1"/>
  <c r="H6" i="16"/>
  <c r="H7" i="16" s="1"/>
  <c r="G12" i="14"/>
  <c r="F13" i="14"/>
  <c r="A156" i="14"/>
  <c r="F155" i="14"/>
  <c r="I155" i="14" s="1"/>
  <c r="F154" i="14"/>
  <c r="I154" i="14" s="1"/>
  <c r="F153" i="14"/>
  <c r="I153" i="14" s="1"/>
  <c r="A152" i="14"/>
  <c r="A153" i="14" s="1"/>
  <c r="A154" i="14" s="1"/>
  <c r="A155" i="14" s="1"/>
  <c r="A8" i="14"/>
  <c r="K6" i="14"/>
  <c r="L6" i="14" s="1"/>
  <c r="H8" i="16" l="1"/>
  <c r="G13" i="14"/>
  <c r="E5" i="16"/>
  <c r="A9" i="14"/>
  <c r="A10" i="14" s="1"/>
  <c r="A11" i="14" s="1"/>
  <c r="A12" i="14" s="1"/>
  <c r="A13" i="14" s="1"/>
  <c r="L7" i="14"/>
  <c r="M6" i="14"/>
  <c r="K4" i="14"/>
  <c r="K5" i="14"/>
  <c r="K7" i="14"/>
  <c r="A14" i="14" l="1"/>
  <c r="N6" i="14"/>
  <c r="M7" i="14"/>
  <c r="A15" i="14" l="1"/>
  <c r="N7" i="14"/>
  <c r="O6" i="14"/>
  <c r="A16" i="14" l="1"/>
  <c r="P6" i="14"/>
  <c r="O7" i="14"/>
  <c r="A17" i="14" l="1"/>
  <c r="A18" i="14" s="1"/>
  <c r="A19" i="14" s="1"/>
  <c r="A20" i="14" s="1"/>
  <c r="A21" i="14" s="1"/>
  <c r="F15" i="14"/>
  <c r="P7" i="14"/>
  <c r="Q6" i="14"/>
  <c r="I15" i="14" l="1"/>
  <c r="R6" i="14"/>
  <c r="Q7" i="14"/>
  <c r="A23" i="14" l="1"/>
  <c r="F16" i="14"/>
  <c r="E17" i="14" s="1"/>
  <c r="R7" i="14"/>
  <c r="R5" i="14"/>
  <c r="S6" i="14"/>
  <c r="R4" i="14"/>
  <c r="F17" i="14" l="1"/>
  <c r="A24" i="14"/>
  <c r="I16" i="14"/>
  <c r="T6" i="14"/>
  <c r="S7" i="14"/>
  <c r="E18" i="14" l="1"/>
  <c r="F18" i="14" s="1"/>
  <c r="T7" i="14"/>
  <c r="U6" i="14"/>
  <c r="E19" i="14" l="1"/>
  <c r="F19" i="14" s="1"/>
  <c r="I18" i="14"/>
  <c r="I17" i="14"/>
  <c r="V6" i="14"/>
  <c r="U7" i="14"/>
  <c r="E20" i="14" l="1"/>
  <c r="F20" i="14" s="1"/>
  <c r="I19" i="14"/>
  <c r="V7" i="14"/>
  <c r="W6" i="14"/>
  <c r="E21" i="14" l="1"/>
  <c r="F21" i="14" s="1"/>
  <c r="E23" i="14" s="1"/>
  <c r="F23" i="14" s="1"/>
  <c r="E29" i="14" s="1"/>
  <c r="E46" i="14" s="1"/>
  <c r="I20" i="14"/>
  <c r="A25" i="14"/>
  <c r="A26" i="14" s="1"/>
  <c r="A27" i="14" s="1"/>
  <c r="X6" i="14"/>
  <c r="W7" i="14"/>
  <c r="F29" i="14" l="1"/>
  <c r="F46" i="14"/>
  <c r="I23" i="14"/>
  <c r="E7" i="16"/>
  <c r="I21" i="14"/>
  <c r="E6" i="16"/>
  <c r="A28" i="14"/>
  <c r="X7" i="14"/>
  <c r="Y6" i="14"/>
  <c r="E53" i="14" l="1"/>
  <c r="F53" i="14" s="1"/>
  <c r="E67" i="14" s="1"/>
  <c r="F67" i="14" s="1"/>
  <c r="I46" i="14"/>
  <c r="A29" i="14"/>
  <c r="A30" i="14" s="1"/>
  <c r="A31" i="14" s="1"/>
  <c r="A32" i="14" s="1"/>
  <c r="A33" i="14" s="1"/>
  <c r="A34" i="14" s="1"/>
  <c r="A35" i="14" s="1"/>
  <c r="I29" i="14"/>
  <c r="Z6" i="14"/>
  <c r="Y7" i="14"/>
  <c r="Y5" i="14"/>
  <c r="Y4" i="14"/>
  <c r="E78" i="14" l="1"/>
  <c r="F78" i="14" s="1"/>
  <c r="I67" i="14"/>
  <c r="A36" i="14"/>
  <c r="A37" i="14" s="1"/>
  <c r="A38" i="14" s="1"/>
  <c r="A39" i="14" s="1"/>
  <c r="A40" i="14" s="1"/>
  <c r="A41" i="14" s="1"/>
  <c r="A42" i="14" s="1"/>
  <c r="A43" i="14" s="1"/>
  <c r="A44" i="14" s="1"/>
  <c r="A45" i="14" s="1"/>
  <c r="A46" i="14" s="1"/>
  <c r="A47" i="14" s="1"/>
  <c r="A48" i="14" s="1"/>
  <c r="A49" i="14" s="1"/>
  <c r="A50" i="14" s="1"/>
  <c r="A51" i="14" s="1"/>
  <c r="A52" i="14" s="1"/>
  <c r="A53" i="14" s="1"/>
  <c r="A54" i="14" s="1"/>
  <c r="A55" i="14" s="1"/>
  <c r="A56" i="14" s="1"/>
  <c r="A57" i="14" s="1"/>
  <c r="A58" i="14" s="1"/>
  <c r="A59" i="14" s="1"/>
  <c r="A60" i="14" s="1"/>
  <c r="A61" i="14" s="1"/>
  <c r="A62" i="14" s="1"/>
  <c r="A63" i="14" s="1"/>
  <c r="A64" i="14" s="1"/>
  <c r="A65" i="14" s="1"/>
  <c r="A66" i="14" s="1"/>
  <c r="A67" i="14" s="1"/>
  <c r="Z7" i="14"/>
  <c r="AA6" i="14"/>
  <c r="E89" i="14" l="1"/>
  <c r="F89" i="14" s="1"/>
  <c r="E101" i="14" s="1"/>
  <c r="F101" i="14" s="1"/>
  <c r="I78" i="14"/>
  <c r="A100" i="14"/>
  <c r="A101" i="14" s="1"/>
  <c r="AB6" i="14"/>
  <c r="AA7" i="14"/>
  <c r="I101" i="14" l="1"/>
  <c r="E110" i="14"/>
  <c r="F110" i="14" s="1"/>
  <c r="I89" i="14"/>
  <c r="E8" i="16"/>
  <c r="A102" i="14"/>
  <c r="A103" i="14" s="1"/>
  <c r="A104" i="14" s="1"/>
  <c r="A105" i="14" s="1"/>
  <c r="A106" i="14" s="1"/>
  <c r="A107" i="14" s="1"/>
  <c r="A108" i="14" s="1"/>
  <c r="A109" i="14" s="1"/>
  <c r="AB7" i="14"/>
  <c r="AC6" i="14"/>
  <c r="E9" i="16" l="1"/>
  <c r="E121" i="14"/>
  <c r="I110" i="14"/>
  <c r="A110" i="14"/>
  <c r="A111" i="14" s="1"/>
  <c r="A112" i="14" s="1"/>
  <c r="A113" i="14" s="1"/>
  <c r="A114" i="14" s="1"/>
  <c r="A115" i="14" s="1"/>
  <c r="A116" i="14" s="1"/>
  <c r="A117" i="14" s="1"/>
  <c r="A118" i="14" s="1"/>
  <c r="A119" i="14" s="1"/>
  <c r="A120" i="14" s="1"/>
  <c r="A121" i="14" s="1"/>
  <c r="A122" i="14" s="1"/>
  <c r="A123" i="14" s="1"/>
  <c r="A124" i="14" s="1"/>
  <c r="A125" i="14" s="1"/>
  <c r="A126" i="14" s="1"/>
  <c r="A127" i="14" s="1"/>
  <c r="A128" i="14" s="1"/>
  <c r="A129" i="14" s="1"/>
  <c r="AD6" i="14"/>
  <c r="AC7" i="14"/>
  <c r="E125" i="14" l="1"/>
  <c r="F125" i="14" s="1"/>
  <c r="F121" i="14"/>
  <c r="A130" i="14"/>
  <c r="A131" i="14" s="1"/>
  <c r="A132" i="14" s="1"/>
  <c r="A133" i="14" s="1"/>
  <c r="AD7" i="14"/>
  <c r="AE6" i="14"/>
  <c r="E131" i="14" l="1"/>
  <c r="F131" i="14" s="1"/>
  <c r="I121" i="14"/>
  <c r="E10" i="16"/>
  <c r="I125" i="14"/>
  <c r="A134" i="14"/>
  <c r="A135" i="14" s="1"/>
  <c r="A136" i="14" s="1"/>
  <c r="A137" i="14" s="1"/>
  <c r="A138" i="14" s="1"/>
  <c r="A139" i="14" s="1"/>
  <c r="A140" i="14" s="1"/>
  <c r="A141" i="14" s="1"/>
  <c r="A142" i="14" s="1"/>
  <c r="A143" i="14" s="1"/>
  <c r="AF6" i="14"/>
  <c r="AE7" i="14"/>
  <c r="E135" i="14" l="1"/>
  <c r="F135" i="14" s="1"/>
  <c r="E11" i="16"/>
  <c r="AF5" i="14"/>
  <c r="AF4" i="14"/>
  <c r="AF7" i="14"/>
  <c r="AG6" i="14"/>
  <c r="E12" i="16" l="1"/>
  <c r="I135" i="14"/>
  <c r="E137" i="14"/>
  <c r="I131" i="14"/>
  <c r="AH6" i="14"/>
  <c r="AG7" i="14"/>
  <c r="AH7" i="14" l="1"/>
  <c r="AI6" i="14"/>
  <c r="AJ6" i="14" l="1"/>
  <c r="AI7" i="14"/>
  <c r="AJ7" i="14" l="1"/>
  <c r="AK6" i="14"/>
  <c r="AL6" i="14" l="1"/>
  <c r="AK7" i="14"/>
  <c r="AL7" i="14" l="1"/>
  <c r="AM6" i="14"/>
  <c r="AN6" i="14" l="1"/>
  <c r="AM4" i="14"/>
  <c r="AM5" i="14"/>
  <c r="AM7" i="14"/>
  <c r="AN7" i="14" l="1"/>
  <c r="AO6" i="14"/>
  <c r="AP6" i="14" l="1"/>
  <c r="AO7" i="14"/>
  <c r="AP7" i="14" l="1"/>
  <c r="AQ6" i="14"/>
  <c r="AR6" i="14" l="1"/>
  <c r="AQ7" i="14"/>
  <c r="AR7" i="14" l="1"/>
  <c r="AS6" i="14"/>
  <c r="AT6" i="14" l="1"/>
  <c r="AS7" i="14"/>
  <c r="AT7" i="14" l="1"/>
  <c r="AT5" i="14"/>
  <c r="AU6" i="14"/>
  <c r="AT4" i="14"/>
  <c r="AV6" i="14" l="1"/>
  <c r="AU7" i="14"/>
  <c r="AV7" i="14" l="1"/>
  <c r="AW6" i="14"/>
  <c r="AX6" i="14" l="1"/>
  <c r="AW7" i="14"/>
  <c r="AX7" i="14" l="1"/>
  <c r="AY6" i="14"/>
  <c r="AZ6" i="14" l="1"/>
  <c r="AY7" i="14"/>
  <c r="AZ7" i="14" l="1"/>
  <c r="BA6" i="14"/>
  <c r="BB6" i="14" l="1"/>
  <c r="BA7" i="14"/>
  <c r="BA5" i="14"/>
  <c r="BA4" i="14"/>
  <c r="BB7" i="14" l="1"/>
  <c r="BC6" i="14"/>
  <c r="BD6" i="14" l="1"/>
  <c r="BC7" i="14"/>
  <c r="BD7" i="14" l="1"/>
  <c r="BE6" i="14"/>
  <c r="BF6" i="14" l="1"/>
  <c r="BE7" i="14"/>
  <c r="BF7" i="14" l="1"/>
  <c r="BG6" i="14"/>
  <c r="BH6" i="14" l="1"/>
  <c r="BG7" i="14"/>
  <c r="BH5" i="14" l="1"/>
  <c r="BH4" i="14"/>
  <c r="BH7" i="14"/>
  <c r="BI6" i="14"/>
  <c r="BJ6" i="14" l="1"/>
  <c r="BI7" i="14"/>
  <c r="BJ7" i="14" l="1"/>
  <c r="BK6" i="14"/>
  <c r="BL6" i="14" l="1"/>
  <c r="BK7" i="14"/>
  <c r="BL7" i="14" l="1"/>
  <c r="BM6" i="14"/>
  <c r="BN6" i="14" l="1"/>
  <c r="BN7" i="14" s="1"/>
  <c r="BM7" i="14"/>
  <c r="F137" i="14" l="1"/>
  <c r="E138" i="14" l="1"/>
  <c r="F138" i="14" s="1"/>
  <c r="I137" i="14"/>
  <c r="I138" i="14" l="1"/>
  <c r="E139" i="14"/>
  <c r="F139" i="14" s="1"/>
  <c r="I139" i="14" s="1"/>
  <c r="E140" i="14" l="1"/>
  <c r="F140" i="14" s="1"/>
  <c r="E141" i="14" s="1"/>
  <c r="F141" i="14" s="1"/>
  <c r="E143" i="14" l="1"/>
  <c r="F143" i="14" s="1"/>
  <c r="I143" i="14" s="1"/>
  <c r="E13" i="16"/>
  <c r="I140" i="14"/>
  <c r="I141"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<sst xmlns="http://schemas.openxmlformats.org/spreadsheetml/2006/main" count="456" uniqueCount="283">
  <si>
    <t>WBS</t>
  </si>
  <si>
    <t>TEMPLATE ROWS</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</si>
  <si>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</si>
  <si>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</si>
  <si>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</si>
  <si>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</si>
  <si>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</si>
  <si>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</si>
  <si>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</si>
  <si>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</si>
  <si>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</si>
  <si>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</si>
  <si>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</si>
  <si>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</si>
  <si>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</si>
  <si>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</si>
  <si>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</si>
  <si>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</si>
  <si>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</si>
  <si>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Be sure to read the Getting Started Tips below. Watching the video demos for Gantt Chart Template Pro may also help you see how to use the spreadsheet.</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</si>
  <si>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</si>
  <si>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</si>
  <si>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</si>
  <si>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</si>
  <si>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</si>
  <si>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</si>
  <si>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</si>
  <si>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</si>
  <si>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</si>
  <si>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</si>
  <si>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</si>
  <si>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</si>
  <si>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</si>
  <si>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</si>
  <si>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</si>
  <si>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</si>
  <si>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</si>
  <si>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</si>
  <si>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</si>
  <si>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</si>
  <si>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</si>
  <si>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</si>
  <si>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</si>
  <si>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</si>
  <si>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</si>
  <si>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</si>
  <si>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</si>
  <si>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</si>
  <si>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</si>
  <si>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</si>
  <si>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</si>
  <si>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</si>
  <si>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</si>
  <si>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</si>
  <si>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</si>
  <si>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</si>
  <si>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</si>
  <si>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</si>
  <si>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</si>
  <si>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</si>
  <si>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Level 1 Task, Category, or Phase ]</t>
  </si>
  <si>
    <t xml:space="preserve"> . [ Level 2 Task ]</t>
  </si>
  <si>
    <t xml:space="preserve"> . . [ Level 3 Task ]</t>
  </si>
  <si>
    <t xml:space="preserve"> . . . [ Level 4 Task ]</t>
  </si>
  <si>
    <t>TASK</t>
  </si>
  <si>
    <t>LEAD</t>
  </si>
  <si>
    <t>START</t>
  </si>
  <si>
    <t>END</t>
  </si>
  <si>
    <t>DAYS</t>
  </si>
  <si>
    <t>WORK DAYS</t>
  </si>
  <si>
    <t>PREDECESSOR</t>
  </si>
  <si>
    <t>Display Week</t>
  </si>
  <si>
    <t>Project Lead</t>
  </si>
  <si>
    <t>See the Help worksheet to learn how to use these template rows. You can hide these rows before printing.</t>
  </si>
  <si>
    <t>Help</t>
  </si>
  <si>
    <t>About This Template</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</si>
  <si>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</si>
  <si>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[Bracketed Text] is meant to be edited, like the project title and task descriptions.</t>
  </si>
  <si>
    <t>• Some of the labels include cell comments to provide extra information.</t>
  </si>
  <si>
    <t>• To adjust the range of dates shown in the Gantt chart, change the Display Week number.</t>
  </si>
  <si>
    <t>• The Project Start Date is used to define the first week shown in the gantt chart.</t>
  </si>
  <si>
    <t>• If you see "#####" in a cell, widen the column to display the cell contents.</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</si>
  <si>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</si>
  <si>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</si>
  <si>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</si>
  <si>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1 (recommended)</t>
  </si>
  <si>
    <t>• Insert a new blank row by right-clicking on the row number and selecting Insert.</t>
  </si>
  <si>
    <t>• With the new blank row selected, press Ctrl+d to copy the formulas and formatting down from the row above OR use the row drag handle to copy the formulas and formatting down.</t>
  </si>
  <si>
    <t>METHOD 2</t>
  </si>
  <si>
    <t>• Copy a row from the set of template rows at the bottom of the worksheet.</t>
  </si>
  <si>
    <t>• Right-click on the row where you want to insert the new task and select Insert Copied Cells.</t>
  </si>
  <si>
    <t>Method 2 will work, but Excel will split/fracture/duplicate conditional formatting rules rather than merging the rules. This can cause inefficiencies in very large and heavily modified files.</t>
  </si>
  <si>
    <t>Help improve Excel by voting on a suggestion to fix this problem.</t>
  </si>
  <si>
    <t>The set of template rows at the bottom of the Gantt Chart worksheet provide examples of different ways to format and define tasks for different WBS levels.</t>
  </si>
  <si>
    <t>Each different WBS level uses a different formula in the WBS column.</t>
  </si>
  <si>
    <t>You can either copy/paste/insert these template rows via Method 2 as explained above, OR you can just copy/paste the desired WBS cell when you want to change the WBS level.</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</si>
  <si>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</si>
  <si>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</si>
  <si>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t>You can enter the Start date manually, or define task dependencies using a formula. Below are some common options for defining the Start date:</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</si>
  <si>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</si>
  <si>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</si>
  <si>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</si>
  <si>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</si>
  <si>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</si>
  <si>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</si>
  <si>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</si>
  <si>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</si>
  <si>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</si>
  <si>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</si>
  <si>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Entering work days instead of calendar days is a feature of the Pro version. There is nothing in the free version preventing you from entering your own formulas, though.</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</si>
  <si>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</si>
  <si>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</si>
  <si>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r>
      <t xml:space="preserve">How do I change the </t>
    </r>
    <r>
      <rPr>
        <b/>
        <sz val="11"/>
        <color theme="4" tint="-0.249977111117893"/>
        <rFont val="Arial"/>
        <family val="2"/>
      </rPr>
      <t>Print Settings</t>
    </r>
    <r>
      <rPr>
        <sz val="11"/>
        <color theme="4" tint="-0.249977111117893"/>
        <rFont val="Arial"/>
        <family val="2"/>
      </rPr>
      <t>? (Excel 2010, 2013)</t>
    </r>
  </si>
  <si>
    <t>Select the entire range of cells you want to print and go to File &gt; Print Area &gt; Set Print Area. Then go to File &gt; Page Setup or File &gt; Print Preview and adjust the Scaling, Margins, and Page Orientation as desired.</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</si>
  <si>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</si>
  <si>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t>You will need to add columns to the right of the Gantt Chart via copy/paste. Copy and paste the columns in groups of 7. Afterwards, you will also probably need to update the print area.</t>
  </si>
  <si>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</si>
  <si>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</si>
  <si>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</si>
  <si>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</si>
  <si>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</si>
  <si>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t>The %Complete for a group of tasks can be calculated from its sub tasks using the formula below, where "workdays" is a reference to the range of work day values and "complete" is a reference to the %complete for each of the subtasks.</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</si>
  <si>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</si>
  <si>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</si>
  <si>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</si>
  <si>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</si>
  <si>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</si>
  <si>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</si>
  <si>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</si>
  <si>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t>Project Start Date</t>
  </si>
  <si>
    <t>• For each task, enter the Start Date and the duration of the task in Days. The End Date and Work Days columns are calculated using formulas.</t>
  </si>
  <si>
    <t>PT. DATA SAINS INTEKNOVA</t>
  </si>
  <si>
    <t>DEPOSITO SYARIAH</t>
  </si>
  <si>
    <t>Pemetaan kebutuhan</t>
  </si>
  <si>
    <t>Perancangan sistem</t>
  </si>
  <si>
    <t>Pembuatan struktur database</t>
  </si>
  <si>
    <t>Arief</t>
  </si>
  <si>
    <t>PERANCANGAN</t>
  </si>
  <si>
    <t>ANALISA</t>
  </si>
  <si>
    <t>Pengetesan aplikasi</t>
  </si>
  <si>
    <t>IMPLEMENTASI</t>
  </si>
  <si>
    <t>Instalasi aplikasi</t>
  </si>
  <si>
    <t>UAT</t>
  </si>
  <si>
    <t>Update aplikasi</t>
  </si>
  <si>
    <t>Pembuatan dokumen FSD</t>
  </si>
  <si>
    <t>TTD dokumen FSD dengan Customer</t>
  </si>
  <si>
    <t>PEMELIHARAAN</t>
  </si>
  <si>
    <t>Pemeliharaan aplikasi</t>
  </si>
  <si>
    <t>Training</t>
  </si>
  <si>
    <t>TTD dokumen UAT dan BA</t>
  </si>
  <si>
    <t>Galang</t>
  </si>
  <si>
    <t>Membuat Backend</t>
  </si>
  <si>
    <t>Membuat Frontend</t>
  </si>
  <si>
    <t>DB Customer Service, Chat, VC, Q n A</t>
  </si>
  <si>
    <t>DB Dynamis Transaksi, Deposit, WD, Bagi Hasil</t>
  </si>
  <si>
    <t>Aplikasi Enkrispi, Service &amp; DB Monitoring</t>
  </si>
  <si>
    <t>Chat CS Umum / Mitra</t>
  </si>
  <si>
    <t>Generate Enkripsi</t>
  </si>
  <si>
    <t>Monitoring Database</t>
  </si>
  <si>
    <t>Monitoring Service</t>
  </si>
  <si>
    <t>Jadwal untuk Enkripsi data</t>
  </si>
  <si>
    <t>Auth with OTP</t>
  </si>
  <si>
    <t>User Akses</t>
  </si>
  <si>
    <t>Register Mitra = Biodata BPR, produk, promo</t>
  </si>
  <si>
    <t>Register Nasabah = bio data diri dan ahli waris</t>
  </si>
  <si>
    <t>Validasi Mitra</t>
  </si>
  <si>
    <t>Validasi Nasabah</t>
  </si>
  <si>
    <t>Notifikasi / Log</t>
  </si>
  <si>
    <t>Validasi Pembelian</t>
  </si>
  <si>
    <t>Pembelian Produk + Auto Perpanjang</t>
  </si>
  <si>
    <t>Pengajuan WD / Auto WD</t>
  </si>
  <si>
    <t>Validasi WD</t>
  </si>
  <si>
    <t>Form Login</t>
  </si>
  <si>
    <t>Skema Mirror DB</t>
  </si>
  <si>
    <t>DB transaksi tiap transaksi BPR</t>
  </si>
  <si>
    <t>Auth, Login</t>
  </si>
  <si>
    <t>Komplain</t>
  </si>
  <si>
    <t>Chating</t>
  </si>
  <si>
    <t>Voice Call</t>
  </si>
  <si>
    <t>Jenis Komplain</t>
  </si>
  <si>
    <t>Feedback layanan</t>
  </si>
  <si>
    <t>Form Komplain</t>
  </si>
  <si>
    <t>Feedback nasabah</t>
  </si>
  <si>
    <t>Q n A majemen</t>
  </si>
  <si>
    <t>Feedback Nasabah</t>
  </si>
  <si>
    <t>Q n A sistem</t>
  </si>
  <si>
    <t>Landing Page</t>
  </si>
  <si>
    <t>CMS</t>
  </si>
  <si>
    <t>Auth</t>
  </si>
  <si>
    <t>DB Utama, Admin, Mitra, Nasabah, Syarat2, COA</t>
  </si>
  <si>
    <t>Penerapan COA</t>
  </si>
  <si>
    <t>Galang/Arief</t>
  </si>
  <si>
    <t>PENGEMBANGAN APLIKASI DS</t>
  </si>
  <si>
    <t>PENGEMBANGAN APLIKASI CS</t>
  </si>
  <si>
    <t>Membuat Back End</t>
  </si>
  <si>
    <t>PENGEMBANGAN DATABASE</t>
  </si>
  <si>
    <t>ENKRIPTOR, MONITORING SERVICE &amp; DATABASE</t>
  </si>
  <si>
    <t>PORTAL WEB</t>
  </si>
  <si>
    <t>TESTING</t>
  </si>
  <si>
    <t>Pembuatan dokumen Infrastruktur</t>
  </si>
  <si>
    <t>Pembuatan dokumen Mockup UI</t>
  </si>
  <si>
    <t>TTD dokumen Infrastruktur</t>
  </si>
  <si>
    <t>TTD dokumen Mockup UI</t>
  </si>
  <si>
    <t>Enkripsi dan Dekripsi File</t>
  </si>
  <si>
    <t>DB Encryptor</t>
  </si>
  <si>
    <t>PROGRESS PEKERJAAN APLIKASI DEPOSITO SYARIAH</t>
  </si>
  <si>
    <t>NO</t>
  </si>
  <si>
    <t>PEKERJAAN</t>
  </si>
  <si>
    <t>BOBOT</t>
  </si>
  <si>
    <t>PROGRESS X BOBOT</t>
  </si>
  <si>
    <t>PENGEMBANGAN APLIKASI DS (WEB &amp; MOBILE)</t>
  </si>
  <si>
    <t>PENGEMBANGAN PORTAL WEB</t>
  </si>
  <si>
    <t>TOTAL</t>
  </si>
  <si>
    <t>Mockup Landing Page &amp; Website</t>
  </si>
  <si>
    <t>Mockup Mobile Application (Android &amp; iOS)</t>
  </si>
  <si>
    <t>Mockup Customer Service Application</t>
  </si>
  <si>
    <t>Mockup Monitoring Service</t>
  </si>
  <si>
    <t>Heru</t>
  </si>
  <si>
    <t>ACTUAL
PROGRESS</t>
  </si>
  <si>
    <t>DUE DATE</t>
  </si>
  <si>
    <t>ACC ACTUAL</t>
  </si>
  <si>
    <t>ACC PLAN</t>
  </si>
  <si>
    <t>Per tanggal 5 Juli 2023</t>
  </si>
  <si>
    <t>Keterangan :</t>
  </si>
  <si>
    <t>Untuk pekerjaan poin 2, 3 dan 4 kami kerjakan secara pararel supaya mencapai target due date yang telah ditentukan</t>
  </si>
  <si>
    <t>% DONE</t>
  </si>
  <si>
    <t>Web Landing Page</t>
  </si>
  <si>
    <t>Halaman Beranda</t>
  </si>
  <si>
    <t>Halaman Promo</t>
  </si>
  <si>
    <t>Halaman Blog</t>
  </si>
  <si>
    <t>Halaman FAQ</t>
  </si>
  <si>
    <t>Halaman Hubungi Kami</t>
  </si>
  <si>
    <t>Live Chat</t>
  </si>
  <si>
    <t>Web Super Admin</t>
  </si>
  <si>
    <t>Halaman Login</t>
  </si>
  <si>
    <t>Halaman Profil</t>
  </si>
  <si>
    <t>Halaman Dashboard</t>
  </si>
  <si>
    <t>Halaman Mitra</t>
  </si>
  <si>
    <t>Halaman Nasabah</t>
  </si>
  <si>
    <t>Halaman Produk</t>
  </si>
  <si>
    <t>Halaman Portofolio</t>
  </si>
  <si>
    <t>Halaman Akses User</t>
  </si>
  <si>
    <t>Halaman Aktivitas</t>
  </si>
  <si>
    <t>Halaman Laporan</t>
  </si>
  <si>
    <t>Halaman Notifikasi</t>
  </si>
  <si>
    <t>Web Admin Mitra BPR</t>
  </si>
  <si>
    <t>4.3.1</t>
  </si>
  <si>
    <t>4.3.2</t>
  </si>
  <si>
    <t>4.3.3</t>
  </si>
  <si>
    <t>4.3.4</t>
  </si>
  <si>
    <t>4.3.5</t>
  </si>
  <si>
    <t>4.3.6</t>
  </si>
  <si>
    <t>Halaman Transaksi</t>
  </si>
  <si>
    <t>4.3.7</t>
  </si>
  <si>
    <t>Halaman Splash Screen</t>
  </si>
  <si>
    <t>4.3.8</t>
  </si>
  <si>
    <t>Web Nasabah</t>
  </si>
  <si>
    <t>4.4.1</t>
  </si>
  <si>
    <t>4.4.2</t>
  </si>
  <si>
    <t>4.4.3</t>
  </si>
  <si>
    <t>4.4.4</t>
  </si>
  <si>
    <t>4.4.5</t>
  </si>
  <si>
    <t>4.4.6</t>
  </si>
  <si>
    <t>4.4.7</t>
  </si>
  <si>
    <t>4.4.8</t>
  </si>
  <si>
    <t>4.4.9</t>
  </si>
  <si>
    <t>4.4.10</t>
  </si>
  <si>
    <t xml:space="preserve">Mobile </t>
  </si>
  <si>
    <t>4.5.1</t>
  </si>
  <si>
    <t>4.5.2</t>
  </si>
  <si>
    <t>4.5.3</t>
  </si>
  <si>
    <t>4.5.4</t>
  </si>
  <si>
    <t>4.5.5</t>
  </si>
  <si>
    <t>4.5.6</t>
  </si>
  <si>
    <t>4.5.7</t>
  </si>
  <si>
    <t>4.5.8</t>
  </si>
  <si>
    <t>4.5.9</t>
  </si>
  <si>
    <t>4.5.10</t>
  </si>
  <si>
    <t>Halaman Service</t>
  </si>
  <si>
    <t>Halaman Database</t>
  </si>
  <si>
    <t>Gifari</t>
  </si>
  <si>
    <t>Hanif</t>
  </si>
  <si>
    <t>Galang &amp; Arief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</si>
</sst>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d/yyyy\ \(dddd\)"/>
    <numFmt numFmtId="165" formatCode="ddd\ m/dd/yy"/>
    <numFmt numFmtId="166" formatCode="d"/>
    <numFmt numFmtId="167" formatCode="d\ mmm\ yyyy"/>
    <numFmt numFmtId="168" formatCode="dd\-mmm\-yyyy"/>
  </numFmts>
  <fonts count="96" x14ac:knownFonts="1">
    <font>
      <sz val="10"/>
      <name val="Arial"/>
    </font>
    <font>
      <sz val="11"/>
      <color theme="1"/>
      <name val="Arial"/>
      <family val="2"/>
      <scheme val="minor"/>
    </font>
    <font>
      <sz val="11"/>
      <color theme="1"/>
      <name val="Arial"/>
      <family val="2"/>
      <scheme val="minor"/>
    </font>
    <font>
      <sz val="10"/>
      <name val="Arial"/>
      <family val="2"/>
    </font>
    <font>
      <u/>
      <sz val="10"/>
      <color indexed="12"/>
      <name val="Arial"/>
      <family val="2"/>
    </font>
    <font>
      <sz val="8"/>
      <name val="Arial"/>
      <family val="2"/>
    </font>
    <font>
      <b/>
      <sz val="12"/>
      <name val="Arial"/>
      <family val="2"/>
    </font>
    <font>
      <sz val="10"/>
      <name val="Arial"/>
      <family val="2"/>
    </font>
    <font>
      <b/>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2"/>
      <name val="Arial"/>
      <family val="2"/>
      <scheme val="minor"/>
    </font>
    <font>
      <sz val="10"/>
      <name val="Arial"/>
      <family val="1"/>
      <scheme val="minor"/>
    </font>
    <font>
      <sz val="9"/>
      <name val="Arial"/>
      <family val="1"/>
      <scheme val="minor"/>
    </font>
    <font>
      <sz val="8"/>
      <name val="Arial"/>
      <family val="1"/>
      <scheme val="minor"/>
    </font>
    <font>
      <b/>
      <sz val="11"/>
      <name val="Arial"/>
      <family val="1"/>
      <scheme val="minor"/>
    </font>
    <font>
      <sz val="9"/>
      <color rgb="FF000000"/>
      <name val="Arial"/>
      <family val="1"/>
      <scheme val="minor"/>
    </font>
    <font>
      <i/>
      <sz val="9"/>
      <name val="Arial"/>
      <family val="1"/>
      <scheme val="minor"/>
    </font>
    <font>
      <b/>
      <sz val="14"/>
      <color theme="4" tint="-0.499984740745262"/>
      <name val="Arial"/>
      <family val="2"/>
      <scheme val="minor"/>
    </font>
    <font>
      <b/>
      <sz val="10"/>
      <color theme="4" tint="-0.249977111117893"/>
      <name val="Arial"/>
      <family val="2"/>
      <scheme val="minor"/>
    </font>
    <font>
      <b/>
      <sz val="14"/>
      <color theme="0"/>
      <name val="Arial"/>
      <family val="2"/>
      <scheme val="minor"/>
    </font>
    <font>
      <b/>
      <sz val="10"/>
      <color theme="0"/>
      <name val="Arial"/>
      <family val="2"/>
      <scheme val="minor"/>
    </font>
    <font>
      <b/>
      <i/>
      <sz val="8"/>
      <color theme="0"/>
      <name val="Arial"/>
      <family val="2"/>
      <scheme val="minor"/>
    </font>
    <font>
      <sz val="12"/>
      <color theme="4" tint="-0.499984740745262"/>
      <name val="Arial"/>
      <family val="2"/>
      <scheme val="minor"/>
    </font>
    <font>
      <b/>
      <sz val="8"/>
      <color theme="0"/>
      <name val="Arial"/>
      <family val="2"/>
      <scheme val="minor"/>
    </font>
    <font>
      <b/>
      <sz val="8"/>
      <color theme="4"/>
      <name val="Arial"/>
      <family val="2"/>
      <scheme val="minor"/>
    </font>
    <font>
      <sz val="8"/>
      <color theme="0"/>
      <name val="Arial"/>
      <family val="2"/>
      <scheme val="minor"/>
    </font>
    <font>
      <b/>
      <sz val="9"/>
      <color theme="4" tint="-0.249977111117893"/>
      <name val="Arial"/>
      <family val="2"/>
      <scheme val="minor"/>
    </font>
    <font>
      <b/>
      <sz val="10"/>
      <color theme="4"/>
      <name val="Arial"/>
      <family val="2"/>
      <scheme val="minor"/>
    </font>
    <font>
      <b/>
      <u/>
      <sz val="14"/>
      <color theme="4" tint="-0.499984740745262"/>
      <name val="Arial"/>
      <family val="2"/>
      <scheme val="minor"/>
    </font>
    <font>
      <b/>
      <sz val="11"/>
      <color theme="1" tint="0.34998626667073579"/>
      <name val="Arial"/>
      <family val="1"/>
      <scheme val="minor"/>
    </font>
    <font>
      <b/>
      <sz val="8"/>
      <color theme="1" tint="0.34998626667073579"/>
      <name val="Arial"/>
      <family val="1"/>
      <scheme val="minor"/>
    </font>
    <font>
      <sz val="9"/>
      <color theme="0" tint="-0.499984740745262"/>
      <name val="Arial"/>
      <family val="2"/>
      <scheme val="minor"/>
    </font>
    <font>
      <sz val="9"/>
      <color theme="1" tint="0.249977111117893"/>
      <name val="Arial"/>
      <family val="2"/>
      <scheme val="minor"/>
    </font>
    <font>
      <i/>
      <sz val="9"/>
      <name val="Arial"/>
      <family val="2"/>
      <scheme val="minor"/>
    </font>
    <font>
      <sz val="9"/>
      <name val="Arial"/>
      <family val="2"/>
      <scheme val="minor"/>
    </font>
    <font>
      <sz val="14"/>
      <name val="Arial"/>
      <family val="1"/>
      <scheme val="minor"/>
    </font>
    <font>
      <sz val="14"/>
      <color rgb="FF000000"/>
      <name val="Arial"/>
      <family val="1"/>
      <scheme val="minor"/>
    </font>
    <font>
      <b/>
      <sz val="8"/>
      <color theme="4" tint="-0.249977111117893"/>
      <name val="Arial"/>
      <family val="2"/>
      <scheme val="minor"/>
    </font>
    <font>
      <b/>
      <sz val="8"/>
      <color theme="4" tint="-0.499984740745262"/>
      <name val="Arial"/>
      <family val="2"/>
      <scheme val="minor"/>
    </font>
    <font>
      <b/>
      <u/>
      <sz val="8"/>
      <color theme="4" tint="-0.499984740745262"/>
      <name val="Arial"/>
      <family val="2"/>
      <scheme val="minor"/>
    </font>
    <font>
      <sz val="8"/>
      <color theme="4" tint="-0.499984740745262"/>
      <name val="Arial"/>
      <family val="2"/>
      <scheme val="minor"/>
    </font>
    <font>
      <sz val="8"/>
      <name val="Arial"/>
      <family val="2"/>
      <scheme val="minor"/>
    </font>
    <font>
      <sz val="11"/>
      <name val="Arial"/>
      <family val="2"/>
      <scheme val="minor"/>
    </font>
    <font>
      <sz val="12"/>
      <color theme="4" tint="-0.249977111117893"/>
      <name val="Arial"/>
      <family val="2"/>
      <scheme val="minor"/>
    </font>
    <font>
      <sz val="10"/>
      <color theme="4" tint="-0.249977111117893"/>
      <name val="Arial"/>
      <family val="2"/>
      <scheme val="minor"/>
    </font>
    <font>
      <sz val="11"/>
      <color theme="4" tint="-0.249977111117893"/>
      <name val="Arial"/>
      <family val="2"/>
      <scheme val="minor"/>
    </font>
    <font>
      <sz val="11"/>
      <color theme="4" tint="-0.499984740745262"/>
      <name val="Arial"/>
      <family val="2"/>
      <scheme val="minor"/>
    </font>
    <font>
      <sz val="8"/>
      <color theme="4" tint="-0.249977111117893"/>
      <name val="Arial"/>
      <family val="2"/>
      <scheme val="minor"/>
    </font>
    <font>
      <sz val="18"/>
      <color theme="0"/>
      <name val="Arial"/>
      <family val="2"/>
      <scheme val="minor"/>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b/>
      <sz val="11"/>
      <color theme="4" tint="-0.249977111117893"/>
      <name val="Arial"/>
      <family val="2"/>
    </font>
    <font>
      <sz val="11"/>
      <color rgb="FF000000"/>
      <name val="Arial"/>
      <family val="2"/>
    </font>
    <font>
      <i/>
      <sz val="11"/>
      <name val="Arial"/>
      <family val="2"/>
    </font>
    <font>
      <sz val="11"/>
      <color theme="4" tint="-0.249977111117893"/>
      <name val="Arial"/>
      <family val="2"/>
    </font>
    <font>
      <i/>
      <sz val="11"/>
      <color rgb="FF000000"/>
      <name val="Arial"/>
      <family val="2"/>
    </font>
    <font>
      <i/>
      <sz val="10"/>
      <color theme="0"/>
      <name val="Arial"/>
      <family val="2"/>
    </font>
    <font>
      <b/>
      <sz val="9"/>
      <name val="Arial"/>
      <family val="2"/>
      <scheme val="minor"/>
    </font>
    <font>
      <b/>
      <sz val="9"/>
      <color theme="1" tint="0.249977111117893"/>
      <name val="Arial"/>
      <family val="2"/>
      <scheme val="minor"/>
    </font>
    <font>
      <b/>
      <sz val="9"/>
      <color rgb="FF000000"/>
      <name val="Arial"/>
      <family val="2"/>
      <scheme val="minor"/>
    </font>
    <font>
      <b/>
      <sz val="8"/>
      <name val="Arial"/>
      <family val="2"/>
      <scheme val="minor"/>
    </font>
    <font>
      <sz val="9"/>
      <color rgb="FF000000"/>
      <name val="Arial"/>
      <family val="2"/>
      <scheme val="minor"/>
    </font>
    <font>
      <b/>
      <sz val="16"/>
      <color theme="1"/>
      <name val="Arial"/>
      <family val="2"/>
      <scheme val="minor"/>
    </font>
    <font>
      <b/>
      <sz val="11"/>
      <color theme="0"/>
      <name val="Arial"/>
      <family val="2"/>
      <scheme val="minor"/>
    </font>
  </fonts>
  <fills count="29">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8"/>
        <bgColor indexed="64"/>
      </patternFill>
    </fill>
  </fills>
  <borders count="4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style="thin">
        <color theme="0" tint="-0.34998626667073579"/>
      </left>
      <right style="thin">
        <color theme="0" tint="-0.34998626667073579"/>
      </right>
      <top/>
      <bottom/>
      <diagonal/>
    </border>
    <border>
      <left/>
      <right/>
      <top/>
      <bottom style="thick">
        <color theme="0" tint="-0.34998626667073579"/>
      </bottom>
      <diagonal/>
    </border>
    <border>
      <left style="thin">
        <color theme="0" tint="-0.34998626667073579"/>
      </left>
      <right style="thin">
        <color theme="0" tint="-0.34998626667073579"/>
      </right>
      <top/>
      <bottom style="thick">
        <color theme="0" tint="-0.34998626667073579"/>
      </bottom>
      <diagonal/>
    </border>
    <border>
      <left/>
      <right style="thin">
        <color theme="0" tint="-0.34998626667073579"/>
      </right>
      <top/>
      <bottom style="thick">
        <color theme="0" tint="-0.34998626667073579"/>
      </bottom>
      <diagonal/>
    </border>
    <border>
      <left style="medium">
        <color theme="0" tint="-0.34998626667073579"/>
      </left>
      <right style="thin">
        <color theme="0" tint="-0.34998626667073579"/>
      </right>
      <top/>
      <bottom style="thick">
        <color theme="0" tint="-0.34998626667073579"/>
      </bottom>
      <diagonal/>
    </border>
    <border>
      <left style="thin">
        <color theme="0" tint="-0.34998626667073579"/>
      </left>
      <right style="medium">
        <color theme="0" tint="-0.34998626667073579"/>
      </right>
      <top/>
      <bottom style="thick">
        <color theme="0" tint="-0.34998626667073579"/>
      </bottom>
      <diagonal/>
    </border>
    <border>
      <left style="thin">
        <color theme="0" tint="-0.34998626667073579"/>
      </left>
      <right/>
      <top/>
      <bottom style="thick">
        <color theme="0" tint="-0.34998626667073579"/>
      </bottom>
      <diagonal/>
    </border>
    <border>
      <left style="medium">
        <color theme="4" tint="0.39994506668294322"/>
      </left>
      <right style="thin">
        <color theme="0" tint="-0.34998626667073579"/>
      </right>
      <top/>
      <bottom/>
      <diagonal/>
    </border>
    <border>
      <left style="thin">
        <color theme="0" tint="-0.34998626667073579"/>
      </left>
      <right style="medium">
        <color theme="4" tint="0.39994506668294322"/>
      </right>
      <top/>
      <bottom/>
      <diagonal/>
    </border>
    <border>
      <left style="thin">
        <color theme="0" tint="-0.34998626667073579"/>
      </left>
      <right style="medium">
        <color theme="4" tint="0.39991454817346722"/>
      </right>
      <top/>
      <bottom/>
      <diagonal/>
    </border>
    <border>
      <left style="medium">
        <color theme="4" tint="0.39991454817346722"/>
      </left>
      <right style="thin">
        <color theme="0" tint="-0.34998626667073579"/>
      </right>
      <top/>
      <bottom/>
      <diagonal/>
    </border>
    <border>
      <left style="thin">
        <color theme="0" tint="-0.34998626667073579"/>
      </left>
      <right style="medium">
        <color theme="4" tint="0.39988402966399123"/>
      </right>
      <top/>
      <bottom/>
      <diagonal/>
    </border>
    <border>
      <left style="medium">
        <color theme="4" tint="0.39988402966399123"/>
      </left>
      <right style="thin">
        <color theme="0" tint="-0.34998626667073579"/>
      </right>
      <top/>
      <bottom/>
      <diagonal/>
    </border>
    <border>
      <left style="thin">
        <color theme="0" tint="-0.34998626667073579"/>
      </left>
      <right style="medium">
        <color theme="4" tint="0.39985351115451523"/>
      </right>
      <top/>
      <bottom/>
      <diagonal/>
    </border>
    <border>
      <left style="medium">
        <color theme="4" tint="0.39985351115451523"/>
      </left>
      <right style="thin">
        <color theme="0" tint="-0.34998626667073579"/>
      </right>
      <top/>
      <bottom/>
      <diagonal/>
    </border>
    <border>
      <left style="thin">
        <color theme="0" tint="-0.34998626667073579"/>
      </left>
      <right style="medium">
        <color theme="4" tint="0.39982299264503923"/>
      </right>
      <top/>
      <bottom/>
      <diagonal/>
    </border>
    <border>
      <left style="medium">
        <color theme="4" tint="0.39982299264503923"/>
      </left>
      <right style="thin">
        <color theme="0" tint="-0.34998626667073579"/>
      </right>
      <top/>
      <bottom/>
      <diagonal/>
    </border>
    <border>
      <left style="thin">
        <color theme="0" tint="-0.34998626667073579"/>
      </left>
      <right style="medium">
        <color theme="4" tint="0.39979247413556324"/>
      </right>
      <top/>
      <bottom/>
      <diagonal/>
    </border>
    <border>
      <left style="medium">
        <color theme="4" tint="0.39979247413556324"/>
      </left>
      <right style="thin">
        <color theme="0" tint="-0.34998626667073579"/>
      </right>
      <top/>
      <bottom/>
      <diagonal/>
    </border>
    <border>
      <left style="thin">
        <color theme="0" tint="-0.34998626667073579"/>
      </left>
      <right style="medium">
        <color theme="4" tint="0.39976195562608724"/>
      </right>
      <top/>
      <bottom/>
      <diagonal/>
    </border>
    <border>
      <left style="medium">
        <color theme="4" tint="0.39976195562608724"/>
      </left>
      <right style="thin">
        <color theme="0" tint="-0.34998626667073579"/>
      </right>
      <top/>
      <bottom/>
      <diagonal/>
    </border>
    <border>
      <left style="thin">
        <color theme="0" tint="-0.34998626667073579"/>
      </left>
      <right style="medium">
        <color theme="4" tint="0.39973143711661124"/>
      </right>
      <top/>
      <bottom/>
      <diagonal/>
    </border>
    <border>
      <left style="medium">
        <color theme="4" tint="0.79995117038483843"/>
      </left>
      <right style="medium">
        <color theme="4" tint="0.79995117038483843"/>
      </right>
      <top style="medium">
        <color theme="4" tint="0.79995117038483843"/>
      </top>
      <bottom style="medium">
        <color theme="4" tint="0.79995117038483843"/>
      </bottom>
      <diagonal/>
    </border>
    <border>
      <left style="medium">
        <color theme="4" tint="0.79995117038483843"/>
      </left>
      <right/>
      <top style="medium">
        <color theme="4" tint="0.79995117038483843"/>
      </top>
      <bottom style="medium">
        <color theme="4" tint="0.79995117038483843"/>
      </bottom>
      <diagonal/>
    </border>
    <border>
      <left/>
      <right/>
      <top style="medium">
        <color theme="4" tint="0.79995117038483843"/>
      </top>
      <bottom style="medium">
        <color theme="4" tint="0.79995117038483843"/>
      </bottom>
      <diagonal/>
    </border>
    <border>
      <left/>
      <right style="medium">
        <color theme="4" tint="0.79995117038483843"/>
      </right>
      <top style="medium">
        <color theme="4" tint="0.79995117038483843"/>
      </top>
      <bottom style="medium">
        <color theme="4" tint="0.79995117038483843"/>
      </bottom>
      <diagonal/>
    </border>
    <border>
      <left style="medium">
        <color theme="4" tint="0.39994506668294322"/>
      </left>
      <right/>
      <top/>
      <bottom/>
      <diagonal/>
    </border>
    <border>
      <left/>
      <right style="medium">
        <color theme="4" tint="0.39994506668294322"/>
      </right>
      <top/>
      <bottom/>
      <diagonal/>
    </border>
    <border>
      <left style="thin">
        <color indexed="64"/>
      </left>
      <right style="thin">
        <color indexed="64"/>
      </right>
      <top style="thin">
        <color indexed="64"/>
      </top>
      <bottom style="thin">
        <color indexed="64"/>
      </bottom>
      <diagonal/>
    </border>
  </borders>
  <cellStyleXfs count="45">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4"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7" fillId="5" borderId="7" applyNumberFormat="0" applyFont="0" applyAlignment="0" applyProtection="0"/>
    <xf numFmtId="0" fontId="22" fillId="17" borderId="8" applyNumberFormat="0" applyAlignment="0" applyProtection="0"/>
    <xf numFmtId="9" fontId="3"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xf numFmtId="0" fontId="2" fillId="0" borderId="0"/>
  </cellStyleXfs>
  <cellXfs count="231">
    <xf numFmtId="0" fontId="0" fillId="0" borderId="0" xfId="0"/>
    <xf numFmtId="0" fontId="3" fillId="0" borderId="0" xfId="0" applyFont="1"/>
    <xf numFmtId="0" fontId="5" fillId="0" borderId="0" xfId="0" applyFont="1" applyAlignment="1">
      <alignment horizontal="right"/>
    </xf>
    <xf numFmtId="0" fontId="8" fillId="0" borderId="0" xfId="0" applyFont="1"/>
    <xf numFmtId="0" fontId="3" fillId="0" borderId="0" xfId="0" applyFont="1" applyAlignment="1">
      <alignment horizontal="left" wrapText="1" indent="1"/>
    </xf>
    <xf numFmtId="0" fontId="3" fillId="0" borderId="12" xfId="0" applyFont="1" applyBorder="1"/>
    <xf numFmtId="0" fontId="0" fillId="0" borderId="12" xfId="0" applyBorder="1"/>
    <xf numFmtId="0" fontId="26" fillId="0" borderId="12" xfId="0" applyFont="1" applyBorder="1" applyAlignment="1">
      <alignment horizontal="left" wrapText="1"/>
    </xf>
    <xf numFmtId="0" fontId="6" fillId="0" borderId="12" xfId="0" applyFont="1" applyBorder="1" applyAlignment="1">
      <alignment horizontal="left" wrapText="1"/>
    </xf>
    <xf numFmtId="0" fontId="26" fillId="0" borderId="12" xfId="0" applyFont="1" applyBorder="1" applyAlignment="1">
      <alignment horizontal="left"/>
    </xf>
    <xf numFmtId="0" fontId="5" fillId="0" borderId="0" xfId="0" applyFont="1" applyAlignment="1">
      <alignment wrapText="1"/>
    </xf>
    <xf numFmtId="0" fontId="31" fillId="0" borderId="0" xfId="34" applyFont="1" applyAlignment="1" applyProtection="1"/>
    <xf numFmtId="0" fontId="32" fillId="0" borderId="0" xfId="0" applyFont="1"/>
    <xf numFmtId="0" fontId="33" fillId="0" borderId="0" xfId="0" applyFont="1"/>
    <xf numFmtId="0" fontId="30" fillId="0" borderId="0" xfId="0" applyFont="1"/>
    <xf numFmtId="0" fontId="5" fillId="0" borderId="0" xfId="0" applyFont="1" applyAlignment="1">
      <alignment horizontal="left" vertical="center"/>
    </xf>
    <xf numFmtId="0" fontId="29" fillId="0" borderId="0" xfId="0" applyFont="1" applyAlignment="1">
      <alignment vertical="center"/>
    </xf>
    <xf numFmtId="0" fontId="26" fillId="0" borderId="13" xfId="0" applyFont="1" applyBorder="1" applyAlignment="1">
      <alignment horizontal="left" wrapText="1"/>
    </xf>
    <xf numFmtId="0" fontId="27" fillId="0" borderId="12" xfId="34" applyFont="1" applyBorder="1" applyAlignment="1" applyProtection="1">
      <alignment horizontal="left" wrapText="1"/>
    </xf>
    <xf numFmtId="0" fontId="34" fillId="0" borderId="13" xfId="34" applyFont="1" applyBorder="1" applyAlignment="1" applyProtection="1">
      <alignment wrapText="1"/>
    </xf>
    <xf numFmtId="0" fontId="29" fillId="0" borderId="0" xfId="0" applyFont="1" applyAlignment="1">
      <alignment horizontal="left" vertical="center"/>
    </xf>
    <xf numFmtId="0" fontId="28" fillId="0" borderId="0" xfId="0" applyFont="1" applyAlignment="1">
      <alignment horizontal="left" vertical="center"/>
    </xf>
    <xf numFmtId="0" fontId="3" fillId="0" borderId="13" xfId="0" applyFont="1" applyBorder="1"/>
    <xf numFmtId="0" fontId="0" fillId="0" borderId="13" xfId="0" applyBorder="1"/>
    <xf numFmtId="0" fontId="26" fillId="0" borderId="0" xfId="0" applyFont="1" applyAlignment="1">
      <alignment horizontal="left" wrapText="1"/>
    </xf>
    <xf numFmtId="0" fontId="40" fillId="0" borderId="0" xfId="0" applyFont="1"/>
    <xf numFmtId="0" fontId="41" fillId="20" borderId="14" xfId="0" applyFont="1" applyFill="1" applyBorder="1" applyAlignment="1">
      <alignment vertical="center"/>
    </xf>
    <xf numFmtId="0" fontId="41" fillId="20" borderId="14" xfId="0" applyFont="1" applyFill="1" applyBorder="1" applyAlignment="1">
      <alignment horizontal="center" vertical="center"/>
    </xf>
    <xf numFmtId="165" fontId="41" fillId="20" borderId="14" xfId="0" applyNumberFormat="1" applyFont="1" applyFill="1" applyBorder="1" applyAlignment="1">
      <alignment horizontal="right" vertical="center"/>
    </xf>
    <xf numFmtId="1" fontId="41" fillId="20" borderId="14" xfId="40" applyNumberFormat="1" applyFont="1" applyFill="1" applyBorder="1" applyAlignment="1" applyProtection="1">
      <alignment horizontal="center" vertical="center"/>
    </xf>
    <xf numFmtId="0" fontId="41" fillId="20" borderId="10" xfId="0" applyFont="1" applyFill="1" applyBorder="1" applyAlignment="1">
      <alignment vertical="center"/>
    </xf>
    <xf numFmtId="0" fontId="41" fillId="0" borderId="10" xfId="0" applyFont="1" applyBorder="1" applyAlignment="1">
      <alignment horizontal="left" vertical="center"/>
    </xf>
    <xf numFmtId="0" fontId="41" fillId="0" borderId="10" xfId="0" applyFont="1" applyBorder="1" applyAlignment="1">
      <alignment vertical="center"/>
    </xf>
    <xf numFmtId="0" fontId="44" fillId="0" borderId="11" xfId="0" applyFont="1" applyBorder="1" applyAlignment="1">
      <alignment horizontal="center" vertical="center"/>
    </xf>
    <xf numFmtId="0" fontId="41" fillId="0" borderId="10" xfId="0" applyFont="1" applyBorder="1" applyAlignment="1">
      <alignment horizontal="center" vertical="center"/>
    </xf>
    <xf numFmtId="0" fontId="41" fillId="0" borderId="10" xfId="0" applyFont="1" applyBorder="1" applyAlignment="1">
      <alignment horizontal="left" vertical="center" wrapText="1" indent="1"/>
    </xf>
    <xf numFmtId="0" fontId="41" fillId="20" borderId="10" xfId="0" applyFont="1" applyFill="1" applyBorder="1" applyAlignment="1">
      <alignment horizontal="center" vertical="center"/>
    </xf>
    <xf numFmtId="1" fontId="41" fillId="20" borderId="10" xfId="40" applyNumberFormat="1" applyFont="1" applyFill="1" applyBorder="1" applyAlignment="1" applyProtection="1">
      <alignment horizontal="center" vertical="center"/>
    </xf>
    <xf numFmtId="9" fontId="41" fillId="20" borderId="10" xfId="40" applyFont="1" applyFill="1" applyBorder="1" applyAlignment="1" applyProtection="1">
      <alignment horizontal="center" vertical="center"/>
    </xf>
    <xf numFmtId="0" fontId="45" fillId="0" borderId="10" xfId="0" applyFont="1" applyBorder="1" applyAlignment="1">
      <alignment vertical="center"/>
    </xf>
    <xf numFmtId="1" fontId="41" fillId="0" borderId="10" xfId="40" applyNumberFormat="1" applyFont="1" applyFill="1" applyBorder="1" applyAlignment="1" applyProtection="1">
      <alignment horizontal="center" vertical="center"/>
    </xf>
    <xf numFmtId="9" fontId="41" fillId="0" borderId="10" xfId="40" applyFont="1" applyFill="1" applyBorder="1" applyAlignment="1" applyProtection="1">
      <alignment horizontal="center" vertical="center"/>
    </xf>
    <xf numFmtId="0" fontId="41" fillId="0" borderId="0" xfId="0" applyFont="1" applyAlignment="1">
      <alignment vertical="center"/>
    </xf>
    <xf numFmtId="0" fontId="42" fillId="0" borderId="0" xfId="0" applyFont="1" applyAlignment="1">
      <alignment vertical="center"/>
    </xf>
    <xf numFmtId="0" fontId="40" fillId="0" borderId="0" xfId="0" applyFont="1" applyProtection="1">
      <protection locked="0"/>
    </xf>
    <xf numFmtId="0" fontId="48" fillId="24" borderId="0" xfId="0" applyFont="1" applyFill="1" applyAlignment="1" applyProtection="1">
      <alignment vertical="center"/>
      <protection locked="0"/>
    </xf>
    <xf numFmtId="0" fontId="49" fillId="24" borderId="0" xfId="0" applyFont="1" applyFill="1"/>
    <xf numFmtId="0" fontId="50" fillId="24" borderId="0" xfId="0" applyFont="1" applyFill="1" applyAlignment="1">
      <alignment vertical="center"/>
    </xf>
    <xf numFmtId="1" fontId="44" fillId="22" borderId="11" xfId="0" applyNumberFormat="1" applyFont="1" applyFill="1" applyBorder="1" applyAlignment="1">
      <alignment horizontal="center" vertical="center"/>
    </xf>
    <xf numFmtId="9" fontId="44" fillId="22" borderId="11" xfId="40" applyFont="1" applyFill="1" applyBorder="1" applyAlignment="1" applyProtection="1">
      <alignment horizontal="center" vertical="center"/>
    </xf>
    <xf numFmtId="0" fontId="54" fillId="27" borderId="16" xfId="0" applyFont="1" applyFill="1" applyBorder="1" applyAlignment="1">
      <alignment horizontal="center" vertical="center" wrapText="1"/>
    </xf>
    <xf numFmtId="0" fontId="52" fillId="27" borderId="16" xfId="0" applyFont="1" applyFill="1" applyBorder="1" applyAlignment="1">
      <alignment horizontal="left" vertical="center"/>
    </xf>
    <xf numFmtId="0" fontId="52" fillId="27" borderId="16" xfId="0" applyFont="1" applyFill="1" applyBorder="1" applyAlignment="1">
      <alignment horizontal="center" vertical="center" wrapText="1"/>
    </xf>
    <xf numFmtId="0" fontId="52" fillId="27" borderId="16" xfId="0" applyFont="1" applyFill="1" applyBorder="1" applyAlignment="1">
      <alignment horizontal="center" vertical="center"/>
    </xf>
    <xf numFmtId="0" fontId="54" fillId="26" borderId="17" xfId="0" applyFont="1" applyFill="1" applyBorder="1" applyAlignment="1">
      <alignment horizontal="center" vertical="center" shrinkToFit="1"/>
    </xf>
    <xf numFmtId="0" fontId="54" fillId="26" borderId="16" xfId="0" applyFont="1" applyFill="1" applyBorder="1"/>
    <xf numFmtId="0" fontId="54" fillId="23" borderId="16" xfId="0" applyFont="1" applyFill="1" applyBorder="1"/>
    <xf numFmtId="0" fontId="56" fillId="23" borderId="0" xfId="0" applyFont="1" applyFill="1"/>
    <xf numFmtId="166" fontId="53" fillId="23" borderId="15" xfId="0" applyNumberFormat="1" applyFont="1" applyFill="1" applyBorder="1" applyAlignment="1">
      <alignment horizontal="center" vertical="center" shrinkToFit="1"/>
    </xf>
    <xf numFmtId="0" fontId="47" fillId="23" borderId="0" xfId="0" applyFont="1" applyFill="1" applyAlignment="1">
      <alignment vertical="center"/>
    </xf>
    <xf numFmtId="0" fontId="46" fillId="25" borderId="0" xfId="0" applyFont="1" applyFill="1" applyAlignment="1" applyProtection="1">
      <alignment vertical="center"/>
      <protection locked="0"/>
    </xf>
    <xf numFmtId="0" fontId="57" fillId="25" borderId="0" xfId="34" applyNumberFormat="1" applyFont="1" applyFill="1" applyBorder="1" applyAlignment="1" applyProtection="1">
      <alignment horizontal="right" vertical="center"/>
      <protection locked="0"/>
    </xf>
    <xf numFmtId="0" fontId="51" fillId="25" borderId="0" xfId="0" applyFont="1" applyFill="1" applyAlignment="1" applyProtection="1">
      <alignment vertical="center"/>
      <protection locked="0"/>
    </xf>
    <xf numFmtId="0" fontId="39" fillId="25" borderId="0" xfId="0" applyFont="1" applyFill="1" applyAlignment="1">
      <alignment vertical="center"/>
    </xf>
    <xf numFmtId="0" fontId="54" fillId="26" borderId="18" xfId="0" applyFont="1" applyFill="1" applyBorder="1" applyAlignment="1">
      <alignment horizontal="center" vertical="center" shrinkToFit="1"/>
    </xf>
    <xf numFmtId="0" fontId="54" fillId="26" borderId="19" xfId="0" applyFont="1" applyFill="1" applyBorder="1" applyAlignment="1">
      <alignment horizontal="center" vertical="center" shrinkToFit="1"/>
    </xf>
    <xf numFmtId="0" fontId="54" fillId="26" borderId="20" xfId="0" applyFont="1" applyFill="1" applyBorder="1" applyAlignment="1">
      <alignment horizontal="center" vertical="center" shrinkToFit="1"/>
    </xf>
    <xf numFmtId="0" fontId="54" fillId="26" borderId="21" xfId="0" applyFont="1" applyFill="1" applyBorder="1" applyAlignment="1">
      <alignment horizontal="center" vertical="center" shrinkToFit="1"/>
    </xf>
    <xf numFmtId="166" fontId="53" fillId="23" borderId="22" xfId="0" applyNumberFormat="1" applyFont="1" applyFill="1" applyBorder="1" applyAlignment="1">
      <alignment horizontal="center" vertical="center" shrinkToFit="1"/>
    </xf>
    <xf numFmtId="166" fontId="53" fillId="23" borderId="23" xfId="0" applyNumberFormat="1" applyFont="1" applyFill="1" applyBorder="1" applyAlignment="1">
      <alignment horizontal="center" vertical="center" shrinkToFit="1"/>
    </xf>
    <xf numFmtId="166" fontId="53" fillId="23" borderId="24" xfId="0" applyNumberFormat="1" applyFont="1" applyFill="1" applyBorder="1" applyAlignment="1">
      <alignment horizontal="center" vertical="center" shrinkToFit="1"/>
    </xf>
    <xf numFmtId="166" fontId="53" fillId="23" borderId="25" xfId="0" applyNumberFormat="1" applyFont="1" applyFill="1" applyBorder="1" applyAlignment="1">
      <alignment horizontal="center" vertical="center" shrinkToFit="1"/>
    </xf>
    <xf numFmtId="166" fontId="53" fillId="23" borderId="26" xfId="0" applyNumberFormat="1" applyFont="1" applyFill="1" applyBorder="1" applyAlignment="1">
      <alignment horizontal="center" vertical="center" shrinkToFit="1"/>
    </xf>
    <xf numFmtId="166" fontId="53" fillId="23" borderId="27" xfId="0" applyNumberFormat="1" applyFont="1" applyFill="1" applyBorder="1" applyAlignment="1">
      <alignment horizontal="center" vertical="center" shrinkToFit="1"/>
    </xf>
    <xf numFmtId="166" fontId="53" fillId="23" borderId="28" xfId="0" applyNumberFormat="1" applyFont="1" applyFill="1" applyBorder="1" applyAlignment="1">
      <alignment horizontal="center" vertical="center" shrinkToFit="1"/>
    </xf>
    <xf numFmtId="166" fontId="53" fillId="23" borderId="29" xfId="0" applyNumberFormat="1" applyFont="1" applyFill="1" applyBorder="1" applyAlignment="1">
      <alignment horizontal="center" vertical="center" shrinkToFit="1"/>
    </xf>
    <xf numFmtId="166" fontId="53" fillId="23" borderId="30" xfId="0" applyNumberFormat="1" applyFont="1" applyFill="1" applyBorder="1" applyAlignment="1">
      <alignment horizontal="center" vertical="center" shrinkToFit="1"/>
    </xf>
    <xf numFmtId="166" fontId="53" fillId="23" borderId="31" xfId="0" applyNumberFormat="1" applyFont="1" applyFill="1" applyBorder="1" applyAlignment="1">
      <alignment horizontal="center" vertical="center" shrinkToFit="1"/>
    </xf>
    <xf numFmtId="166" fontId="53" fillId="23" borderId="32" xfId="0" applyNumberFormat="1" applyFont="1" applyFill="1" applyBorder="1" applyAlignment="1">
      <alignment horizontal="center" vertical="center" shrinkToFit="1"/>
    </xf>
    <xf numFmtId="166" fontId="53" fillId="23" borderId="33" xfId="0" applyNumberFormat="1" applyFont="1" applyFill="1" applyBorder="1" applyAlignment="1">
      <alignment horizontal="center" vertical="center" shrinkToFit="1"/>
    </xf>
    <xf numFmtId="166" fontId="53" fillId="23" borderId="34" xfId="0" applyNumberFormat="1" applyFont="1" applyFill="1" applyBorder="1" applyAlignment="1">
      <alignment horizontal="center" vertical="center" shrinkToFit="1"/>
    </xf>
    <xf numFmtId="166" fontId="53" fillId="23" borderId="35" xfId="0" applyNumberFormat="1" applyFont="1" applyFill="1" applyBorder="1" applyAlignment="1">
      <alignment horizontal="center" vertical="center" shrinkToFit="1"/>
    </xf>
    <xf numFmtId="166" fontId="53" fillId="23" borderId="36" xfId="0" applyNumberFormat="1" applyFont="1" applyFill="1" applyBorder="1" applyAlignment="1">
      <alignment horizontal="center" vertical="center" shrinkToFit="1"/>
    </xf>
    <xf numFmtId="0" fontId="43" fillId="20" borderId="14" xfId="0" applyFont="1" applyFill="1" applyBorder="1" applyAlignment="1">
      <alignment horizontal="left" vertical="center" indent="1"/>
    </xf>
    <xf numFmtId="0" fontId="43" fillId="20" borderId="10" xfId="0" applyFont="1" applyFill="1" applyBorder="1" applyAlignment="1">
      <alignment horizontal="left" vertical="center" indent="1"/>
    </xf>
    <xf numFmtId="165" fontId="60" fillId="20" borderId="10" xfId="0" applyNumberFormat="1" applyFont="1" applyFill="1" applyBorder="1" applyAlignment="1">
      <alignment horizontal="right" vertical="center"/>
    </xf>
    <xf numFmtId="165" fontId="61" fillId="20" borderId="10" xfId="0" applyNumberFormat="1" applyFont="1" applyFill="1" applyBorder="1" applyAlignment="1">
      <alignment horizontal="right" vertical="center"/>
    </xf>
    <xf numFmtId="0" fontId="52" fillId="27" borderId="16" xfId="0" applyFont="1" applyFill="1" applyBorder="1" applyAlignment="1">
      <alignment horizontal="right" vertical="center" wrapText="1"/>
    </xf>
    <xf numFmtId="165" fontId="61" fillId="21" borderId="11" xfId="0" applyNumberFormat="1" applyFont="1" applyFill="1" applyBorder="1" applyAlignment="1">
      <alignment horizontal="center" vertical="center"/>
    </xf>
    <xf numFmtId="165" fontId="60" fillId="20" borderId="10" xfId="0" applyNumberFormat="1" applyFont="1" applyFill="1" applyBorder="1" applyAlignment="1">
      <alignment horizontal="center" vertical="center"/>
    </xf>
    <xf numFmtId="165" fontId="61" fillId="20" borderId="10" xfId="0" applyNumberFormat="1" applyFont="1" applyFill="1" applyBorder="1" applyAlignment="1">
      <alignment horizontal="center" vertical="center"/>
    </xf>
    <xf numFmtId="0" fontId="62" fillId="0" borderId="10" xfId="0" applyFont="1" applyBorder="1" applyAlignment="1">
      <alignment vertical="center"/>
    </xf>
    <xf numFmtId="165" fontId="63" fillId="0" borderId="11" xfId="0" applyNumberFormat="1" applyFont="1" applyBorder="1" applyAlignment="1">
      <alignment horizontal="center" vertical="center"/>
    </xf>
    <xf numFmtId="0" fontId="63" fillId="0" borderId="10" xfId="0" applyFont="1" applyBorder="1" applyAlignment="1">
      <alignment horizontal="left" vertical="center" wrapText="1" indent="1"/>
    </xf>
    <xf numFmtId="0" fontId="63" fillId="0" borderId="10" xfId="0" applyFont="1" applyBorder="1" applyAlignment="1">
      <alignment vertical="center"/>
    </xf>
    <xf numFmtId="0" fontId="63" fillId="0" borderId="11" xfId="0" applyFont="1" applyBorder="1" applyAlignment="1">
      <alignment horizontal="center" vertical="center"/>
    </xf>
    <xf numFmtId="0" fontId="58" fillId="20" borderId="14" xfId="0" applyFont="1" applyFill="1" applyBorder="1" applyAlignment="1">
      <alignment horizontal="left" vertical="center"/>
    </xf>
    <xf numFmtId="0" fontId="59" fillId="21" borderId="10" xfId="0" applyFont="1" applyFill="1" applyBorder="1" applyAlignment="1">
      <alignment horizontal="left" vertical="center"/>
    </xf>
    <xf numFmtId="0" fontId="58" fillId="20" borderId="10" xfId="0" applyFont="1" applyFill="1" applyBorder="1" applyAlignment="1">
      <alignment horizontal="left" vertical="center"/>
    </xf>
    <xf numFmtId="1" fontId="64" fillId="20" borderId="14" xfId="0" applyNumberFormat="1" applyFont="1" applyFill="1" applyBorder="1" applyAlignment="1">
      <alignment horizontal="center" vertical="center"/>
    </xf>
    <xf numFmtId="1" fontId="65" fillId="21" borderId="11" xfId="0" applyNumberFormat="1" applyFont="1" applyFill="1" applyBorder="1" applyAlignment="1">
      <alignment horizontal="center" vertical="center"/>
    </xf>
    <xf numFmtId="1" fontId="64" fillId="20" borderId="10" xfId="0" applyNumberFormat="1" applyFont="1" applyFill="1" applyBorder="1" applyAlignment="1">
      <alignment horizontal="center" vertical="center"/>
    </xf>
    <xf numFmtId="1" fontId="64" fillId="0" borderId="10" xfId="0" applyNumberFormat="1" applyFont="1" applyBorder="1" applyAlignment="1">
      <alignment horizontal="center" vertical="center"/>
    </xf>
    <xf numFmtId="0" fontId="66" fillId="23" borderId="0" xfId="0" applyFont="1" applyFill="1"/>
    <xf numFmtId="0" fontId="67" fillId="23" borderId="0" xfId="0" applyFont="1" applyFill="1" applyAlignment="1" applyProtection="1">
      <alignment vertical="center"/>
      <protection locked="0"/>
    </xf>
    <xf numFmtId="0" fontId="68" fillId="23" borderId="0" xfId="34" applyNumberFormat="1" applyFont="1" applyFill="1" applyBorder="1" applyAlignment="1" applyProtection="1">
      <alignment horizontal="right" vertical="center"/>
      <protection locked="0"/>
    </xf>
    <xf numFmtId="0" fontId="69" fillId="23" borderId="0" xfId="0" applyFont="1" applyFill="1" applyAlignment="1" applyProtection="1">
      <alignment vertical="center"/>
      <protection locked="0"/>
    </xf>
    <xf numFmtId="0" fontId="70" fillId="23" borderId="0" xfId="0" applyFont="1" applyFill="1" applyAlignment="1">
      <alignment vertical="center"/>
    </xf>
    <xf numFmtId="0" fontId="71" fillId="20" borderId="10" xfId="0" applyFont="1" applyFill="1" applyBorder="1" applyAlignment="1">
      <alignment horizontal="left" vertical="center" indent="1"/>
    </xf>
    <xf numFmtId="1" fontId="61" fillId="21" borderId="11" xfId="0" applyNumberFormat="1" applyFont="1" applyFill="1" applyBorder="1" applyAlignment="1">
      <alignment horizontal="right" vertical="center" indent="1"/>
    </xf>
    <xf numFmtId="1" fontId="61" fillId="20" borderId="10" xfId="0" applyNumberFormat="1" applyFont="1" applyFill="1" applyBorder="1" applyAlignment="1">
      <alignment horizontal="right" vertical="center" indent="1"/>
    </xf>
    <xf numFmtId="1" fontId="61" fillId="20" borderId="14" xfId="0" applyNumberFormat="1" applyFont="1" applyFill="1" applyBorder="1" applyAlignment="1">
      <alignment horizontal="center" vertical="center"/>
    </xf>
    <xf numFmtId="1" fontId="61" fillId="0" borderId="10" xfId="0" applyNumberFormat="1" applyFont="1" applyBorder="1" applyAlignment="1">
      <alignment horizontal="center" vertical="center"/>
    </xf>
    <xf numFmtId="0" fontId="49" fillId="27" borderId="16" xfId="0" applyFont="1" applyFill="1" applyBorder="1" applyAlignment="1">
      <alignment horizontal="left" vertical="center" indent="1"/>
    </xf>
    <xf numFmtId="0" fontId="44" fillId="0" borderId="0" xfId="0" applyFont="1" applyAlignment="1">
      <alignment vertical="center"/>
    </xf>
    <xf numFmtId="0" fontId="63" fillId="0" borderId="0" xfId="0" applyFont="1" applyAlignment="1">
      <alignment vertical="center"/>
    </xf>
    <xf numFmtId="0" fontId="61" fillId="0" borderId="0" xfId="0" applyFont="1" applyAlignment="1">
      <alignment vertical="center"/>
    </xf>
    <xf numFmtId="0" fontId="64" fillId="0" borderId="0" xfId="0" applyFont="1" applyAlignment="1">
      <alignment vertical="center"/>
    </xf>
    <xf numFmtId="0" fontId="72" fillId="23" borderId="0" xfId="0" applyFont="1" applyFill="1"/>
    <xf numFmtId="0" fontId="73" fillId="23" borderId="0" xfId="0" applyFont="1" applyFill="1" applyAlignment="1">
      <alignment vertical="center"/>
    </xf>
    <xf numFmtId="0" fontId="75" fillId="25" borderId="0" xfId="0" applyFont="1" applyFill="1" applyAlignment="1" applyProtection="1">
      <alignment horizontal="left" vertical="center" indent="1"/>
      <protection locked="0"/>
    </xf>
    <xf numFmtId="0" fontId="74" fillId="23" borderId="0" xfId="0" applyFont="1" applyFill="1" applyAlignment="1">
      <alignment horizontal="right" vertical="center" indent="1"/>
    </xf>
    <xf numFmtId="0" fontId="74" fillId="22" borderId="37" xfId="0" applyFont="1" applyFill="1" applyBorder="1" applyAlignment="1" applyProtection="1">
      <alignment horizontal="center" vertical="center"/>
      <protection locked="0"/>
    </xf>
    <xf numFmtId="0" fontId="76" fillId="23" borderId="41" xfId="0" applyFont="1" applyFill="1" applyBorder="1" applyAlignment="1">
      <alignment vertical="center"/>
    </xf>
    <xf numFmtId="0" fontId="76" fillId="23" borderId="0" xfId="0" applyFont="1" applyFill="1" applyAlignment="1">
      <alignment vertical="center"/>
    </xf>
    <xf numFmtId="0" fontId="76" fillId="23" borderId="42" xfId="0" applyFont="1" applyFill="1" applyBorder="1" applyAlignment="1">
      <alignment vertical="center"/>
    </xf>
    <xf numFmtId="0" fontId="77" fillId="24" borderId="0" xfId="0" applyFont="1" applyFill="1" applyAlignment="1" applyProtection="1">
      <alignment horizontal="left" vertical="center" indent="1"/>
      <protection locked="0"/>
    </xf>
    <xf numFmtId="0" fontId="34" fillId="0" borderId="0" xfId="34" applyFont="1" applyAlignment="1" applyProtection="1"/>
    <xf numFmtId="0" fontId="78" fillId="0" borderId="0" xfId="0" applyFont="1"/>
    <xf numFmtId="0" fontId="79" fillId="0" borderId="0" xfId="0" applyFont="1" applyAlignment="1">
      <alignment horizontal="left" wrapText="1"/>
    </xf>
    <xf numFmtId="0" fontId="79" fillId="0" borderId="0" xfId="0" applyFont="1" applyAlignment="1">
      <alignment wrapText="1"/>
    </xf>
    <xf numFmtId="0" fontId="80" fillId="0" borderId="0" xfId="0" applyFont="1" applyAlignment="1">
      <alignment vertical="center"/>
    </xf>
    <xf numFmtId="0" fontId="79" fillId="0" borderId="0" xfId="0" applyFont="1" applyAlignment="1">
      <alignment vertical="center" wrapText="1"/>
    </xf>
    <xf numFmtId="0" fontId="3" fillId="0" borderId="0" xfId="0" applyFont="1" applyAlignment="1">
      <alignment vertical="center"/>
    </xf>
    <xf numFmtId="0" fontId="80" fillId="0" borderId="0" xfId="0" applyFont="1"/>
    <xf numFmtId="0" fontId="81" fillId="0" borderId="0" xfId="0" applyFont="1" applyAlignment="1">
      <alignment vertical="center" wrapText="1"/>
    </xf>
    <xf numFmtId="0" fontId="83" fillId="0" borderId="0" xfId="0" applyFont="1"/>
    <xf numFmtId="0" fontId="34" fillId="0" borderId="0" xfId="34" applyFont="1" applyFill="1" applyBorder="1" applyAlignment="1" applyProtection="1">
      <alignment vertical="center"/>
    </xf>
    <xf numFmtId="0" fontId="84" fillId="0" borderId="0" xfId="0" applyFont="1" applyAlignment="1">
      <alignment horizontal="right"/>
    </xf>
    <xf numFmtId="0" fontId="79" fillId="0" borderId="0" xfId="0" applyFont="1"/>
    <xf numFmtId="0" fontId="83" fillId="0" borderId="0" xfId="0" applyFont="1" applyAlignment="1">
      <alignment horizontal="right"/>
    </xf>
    <xf numFmtId="0" fontId="86" fillId="0" borderId="0" xfId="0" applyFont="1" applyAlignment="1">
      <alignment vertical="center" wrapText="1"/>
    </xf>
    <xf numFmtId="0" fontId="79" fillId="0" borderId="0" xfId="0" applyFont="1" applyAlignment="1">
      <alignment horizontal="left" vertical="center" wrapText="1"/>
    </xf>
    <xf numFmtId="0" fontId="79" fillId="0" borderId="0" xfId="0" applyFont="1" applyAlignment="1">
      <alignment horizontal="left" indent="1"/>
    </xf>
    <xf numFmtId="0" fontId="86" fillId="0" borderId="0" xfId="0" applyFont="1"/>
    <xf numFmtId="0" fontId="84" fillId="0" borderId="0" xfId="0" applyFont="1" applyAlignment="1">
      <alignment horizontal="left" wrapText="1"/>
    </xf>
    <xf numFmtId="0" fontId="33" fillId="0" borderId="0" xfId="0" quotePrefix="1" applyFont="1" applyAlignment="1">
      <alignment horizontal="left" indent="1"/>
    </xf>
    <xf numFmtId="0" fontId="79" fillId="0" borderId="0" xfId="0" quotePrefix="1" applyFont="1" applyAlignment="1">
      <alignment horizontal="left" wrapText="1" indent="1"/>
    </xf>
    <xf numFmtId="0" fontId="79" fillId="0" borderId="0" xfId="0" quotePrefix="1" applyFont="1" applyAlignment="1">
      <alignment wrapText="1"/>
    </xf>
    <xf numFmtId="0" fontId="49" fillId="24" borderId="0" xfId="0" applyFont="1" applyFill="1" applyAlignment="1">
      <alignment horizontal="center" vertical="center"/>
    </xf>
    <xf numFmtId="0" fontId="4" fillId="0" borderId="0" xfId="34" applyNumberFormat="1" applyFill="1" applyBorder="1" applyAlignment="1" applyProtection="1">
      <alignment vertical="center"/>
    </xf>
    <xf numFmtId="165" fontId="63" fillId="0" borderId="0" xfId="0" applyNumberFormat="1" applyFont="1" applyAlignment="1">
      <alignment horizontal="center" vertical="center"/>
    </xf>
    <xf numFmtId="165" fontId="61" fillId="21" borderId="0" xfId="0" applyNumberFormat="1" applyFont="1" applyFill="1" applyAlignment="1">
      <alignment horizontal="center" vertical="center"/>
    </xf>
    <xf numFmtId="1" fontId="44" fillId="22" borderId="0" xfId="0" applyNumberFormat="1" applyFont="1" applyFill="1" applyAlignment="1">
      <alignment horizontal="center" vertical="center"/>
    </xf>
    <xf numFmtId="9" fontId="44" fillId="22" borderId="0" xfId="40" applyFont="1" applyFill="1" applyBorder="1" applyAlignment="1" applyProtection="1">
      <alignment horizontal="center" vertical="center"/>
    </xf>
    <xf numFmtId="1" fontId="61" fillId="21" borderId="0" xfId="0" applyNumberFormat="1" applyFont="1" applyFill="1" applyAlignment="1">
      <alignment horizontal="right" vertical="center" indent="1"/>
    </xf>
    <xf numFmtId="1" fontId="65" fillId="21" borderId="0" xfId="0" applyNumberFormat="1" applyFont="1" applyFill="1" applyAlignment="1">
      <alignment horizontal="center" vertical="center"/>
    </xf>
    <xf numFmtId="0" fontId="44" fillId="0" borderId="0" xfId="0" applyFont="1" applyAlignment="1">
      <alignment horizontal="center" vertical="center"/>
    </xf>
    <xf numFmtId="0" fontId="89" fillId="0" borderId="10" xfId="0" applyFont="1" applyBorder="1" applyAlignment="1">
      <alignment horizontal="left" vertical="center" wrapText="1" indent="1"/>
    </xf>
    <xf numFmtId="0" fontId="89" fillId="0" borderId="10" xfId="0" applyFont="1" applyBorder="1" applyAlignment="1">
      <alignment vertical="center"/>
    </xf>
    <xf numFmtId="0" fontId="89" fillId="0" borderId="11" xfId="0" applyFont="1" applyBorder="1" applyAlignment="1">
      <alignment horizontal="center" vertical="center"/>
    </xf>
    <xf numFmtId="165" fontId="89" fillId="0" borderId="11" xfId="0" applyNumberFormat="1" applyFont="1" applyBorder="1" applyAlignment="1">
      <alignment horizontal="center" vertical="center"/>
    </xf>
    <xf numFmtId="165" fontId="90" fillId="21" borderId="11" xfId="0" applyNumberFormat="1" applyFont="1" applyFill="1" applyBorder="1" applyAlignment="1">
      <alignment horizontal="center" vertical="center"/>
    </xf>
    <xf numFmtId="1" fontId="91" fillId="22" borderId="11" xfId="0" applyNumberFormat="1" applyFont="1" applyFill="1" applyBorder="1" applyAlignment="1">
      <alignment horizontal="center" vertical="center"/>
    </xf>
    <xf numFmtId="9" fontId="91" fillId="22" borderId="11" xfId="40" applyFont="1" applyFill="1" applyBorder="1" applyAlignment="1" applyProtection="1">
      <alignment horizontal="center" vertical="center"/>
    </xf>
    <xf numFmtId="1" fontId="90" fillId="21" borderId="11" xfId="0" applyNumberFormat="1" applyFont="1" applyFill="1" applyBorder="1" applyAlignment="1">
      <alignment horizontal="right" vertical="center" indent="1"/>
    </xf>
    <xf numFmtId="0" fontId="70" fillId="0" borderId="10" xfId="0" applyFont="1" applyBorder="1" applyAlignment="1">
      <alignment horizontal="left" vertical="center" wrapText="1" indent="1"/>
    </xf>
    <xf numFmtId="0" fontId="91" fillId="0" borderId="11" xfId="0" applyFont="1" applyBorder="1" applyAlignment="1">
      <alignment horizontal="center" vertical="center"/>
    </xf>
    <xf numFmtId="0" fontId="92" fillId="0" borderId="10" xfId="0" applyFont="1" applyBorder="1" applyAlignment="1">
      <alignment horizontal="left" vertical="center" wrapText="1" indent="1"/>
    </xf>
    <xf numFmtId="9" fontId="93" fillId="22" borderId="11" xfId="40" applyFont="1" applyFill="1" applyBorder="1" applyAlignment="1" applyProtection="1">
      <alignment horizontal="center" vertical="center"/>
    </xf>
    <xf numFmtId="0" fontId="89" fillId="21" borderId="10" xfId="0" applyFont="1" applyFill="1" applyBorder="1" applyAlignment="1">
      <alignment horizontal="left" vertical="center" wrapText="1" indent="1"/>
    </xf>
    <xf numFmtId="0" fontId="63" fillId="21" borderId="11" xfId="0" applyFont="1" applyFill="1" applyBorder="1" applyAlignment="1">
      <alignment horizontal="center" vertical="center"/>
    </xf>
    <xf numFmtId="0" fontId="89" fillId="21" borderId="10" xfId="0" applyFont="1" applyFill="1" applyBorder="1" applyAlignment="1">
      <alignment vertical="center"/>
    </xf>
    <xf numFmtId="0" fontId="89" fillId="21" borderId="11" xfId="0" applyFont="1" applyFill="1" applyBorder="1" applyAlignment="1">
      <alignment horizontal="center" vertical="center"/>
    </xf>
    <xf numFmtId="165" fontId="89" fillId="21" borderId="11" xfId="0" applyNumberFormat="1" applyFont="1" applyFill="1" applyBorder="1" applyAlignment="1">
      <alignment horizontal="center" vertical="center"/>
    </xf>
    <xf numFmtId="1" fontId="91" fillId="21" borderId="11" xfId="0" applyNumberFormat="1" applyFont="1" applyFill="1" applyBorder="1" applyAlignment="1">
      <alignment horizontal="center" vertical="center"/>
    </xf>
    <xf numFmtId="9" fontId="91" fillId="21" borderId="11" xfId="40" applyFont="1" applyFill="1" applyBorder="1" applyAlignment="1" applyProtection="1">
      <alignment horizontal="center" vertical="center"/>
    </xf>
    <xf numFmtId="0" fontId="91" fillId="21" borderId="11" xfId="0" applyFont="1" applyFill="1" applyBorder="1" applyAlignment="1">
      <alignment horizontal="center" vertical="center"/>
    </xf>
    <xf numFmtId="0" fontId="92" fillId="21" borderId="10" xfId="0" applyFont="1" applyFill="1" applyBorder="1" applyAlignment="1">
      <alignment horizontal="left" vertical="center" wrapText="1" indent="1"/>
    </xf>
    <xf numFmtId="0" fontId="2" fillId="22" borderId="0" xfId="44" applyFill="1"/>
    <xf numFmtId="0" fontId="2" fillId="22" borderId="43" xfId="44" applyFill="1" applyBorder="1" applyAlignment="1">
      <alignment horizontal="center" vertical="top"/>
    </xf>
    <xf numFmtId="0" fontId="2" fillId="22" borderId="43" xfId="44" applyFill="1" applyBorder="1" applyAlignment="1">
      <alignment wrapText="1"/>
    </xf>
    <xf numFmtId="9" fontId="2" fillId="22" borderId="43" xfId="44" applyNumberFormat="1" applyFill="1" applyBorder="1" applyAlignment="1">
      <alignment horizontal="center" vertical="top"/>
    </xf>
    <xf numFmtId="9" fontId="95" fillId="28" borderId="43" xfId="44" applyNumberFormat="1" applyFont="1" applyFill="1" applyBorder="1" applyAlignment="1">
      <alignment horizontal="center"/>
    </xf>
    <xf numFmtId="0" fontId="63" fillId="0" borderId="0" xfId="0" applyFont="1" applyAlignment="1">
      <alignment horizontal="center" vertical="center"/>
    </xf>
    <xf numFmtId="9" fontId="89" fillId="20" borderId="10" xfId="40" applyFont="1" applyFill="1" applyBorder="1" applyAlignment="1" applyProtection="1">
      <alignment horizontal="center" vertical="center"/>
    </xf>
    <xf numFmtId="9" fontId="89" fillId="20" borderId="14" xfId="40" applyFont="1" applyFill="1" applyBorder="1" applyAlignment="1" applyProtection="1">
      <alignment horizontal="center" vertical="center"/>
    </xf>
    <xf numFmtId="0" fontId="1" fillId="22" borderId="0" xfId="44" applyFont="1" applyFill="1"/>
    <xf numFmtId="0" fontId="95" fillId="28" borderId="43" xfId="44" applyFont="1" applyFill="1" applyBorder="1" applyAlignment="1">
      <alignment horizontal="center" vertical="center"/>
    </xf>
    <xf numFmtId="0" fontId="95" fillId="28" borderId="43" xfId="44" applyFont="1" applyFill="1" applyBorder="1" applyAlignment="1">
      <alignment horizontal="center" vertical="center" wrapText="1"/>
    </xf>
    <xf numFmtId="168" fontId="2" fillId="22" borderId="43" xfId="44" applyNumberFormat="1" applyFill="1" applyBorder="1" applyAlignment="1">
      <alignment horizontal="center" vertical="top"/>
    </xf>
    <xf numFmtId="0" fontId="95" fillId="28" borderId="43" xfId="44" applyFont="1" applyFill="1" applyBorder="1" applyAlignment="1">
      <alignment horizontal="left"/>
    </xf>
    <xf numFmtId="0" fontId="94" fillId="22" borderId="0" xfId="44" applyFont="1" applyFill="1" applyAlignment="1">
      <alignment horizontal="center"/>
    </xf>
    <xf numFmtId="0" fontId="94" fillId="22" borderId="0" xfId="44" applyFont="1" applyFill="1" applyAlignment="1">
      <alignment horizontal="center" vertical="top"/>
    </xf>
    <xf numFmtId="167" fontId="55" fillId="23" borderId="29" xfId="0" applyNumberFormat="1" applyFont="1" applyFill="1" applyBorder="1" applyAlignment="1">
      <alignment horizontal="center" vertical="center"/>
    </xf>
    <xf numFmtId="167" fontId="55" fillId="23" borderId="15" xfId="0" applyNumberFormat="1" applyFont="1" applyFill="1" applyBorder="1" applyAlignment="1">
      <alignment horizontal="center" vertical="center"/>
    </xf>
    <xf numFmtId="167" fontId="55" fillId="23" borderId="30" xfId="0" applyNumberFormat="1" applyFont="1" applyFill="1" applyBorder="1" applyAlignment="1">
      <alignment horizontal="center" vertical="center"/>
    </xf>
    <xf numFmtId="167" fontId="55" fillId="23" borderId="31" xfId="0" applyNumberFormat="1" applyFont="1" applyFill="1" applyBorder="1" applyAlignment="1">
      <alignment horizontal="center" vertical="center"/>
    </xf>
    <xf numFmtId="167" fontId="55" fillId="23" borderId="32" xfId="0" applyNumberFormat="1" applyFont="1" applyFill="1" applyBorder="1" applyAlignment="1">
      <alignment horizontal="center" vertical="center"/>
    </xf>
    <xf numFmtId="0" fontId="88" fillId="24" borderId="0" xfId="34" applyFont="1" applyFill="1" applyAlignment="1" applyProtection="1">
      <alignment horizontal="left" vertical="center"/>
    </xf>
    <xf numFmtId="164" fontId="74" fillId="22" borderId="38" xfId="0" applyNumberFormat="1" applyFont="1" applyFill="1" applyBorder="1" applyAlignment="1" applyProtection="1">
      <alignment horizontal="center" vertical="center" shrinkToFit="1"/>
      <protection locked="0"/>
    </xf>
    <xf numFmtId="164" fontId="74" fillId="22" borderId="39" xfId="0" applyNumberFormat="1" applyFont="1" applyFill="1" applyBorder="1" applyAlignment="1" applyProtection="1">
      <alignment horizontal="center" vertical="center" shrinkToFit="1"/>
      <protection locked="0"/>
    </xf>
    <xf numFmtId="164" fontId="74" fillId="22" borderId="40" xfId="0" applyNumberFormat="1" applyFont="1" applyFill="1" applyBorder="1" applyAlignment="1" applyProtection="1">
      <alignment horizontal="center" vertical="center" shrinkToFit="1"/>
      <protection locked="0"/>
    </xf>
    <xf numFmtId="0" fontId="74" fillId="23" borderId="22" xfId="0" applyFont="1" applyFill="1" applyBorder="1" applyAlignment="1">
      <alignment horizontal="center" vertical="center"/>
    </xf>
    <xf numFmtId="0" fontId="74" fillId="23" borderId="15" xfId="0" applyFont="1" applyFill="1" applyBorder="1" applyAlignment="1">
      <alignment horizontal="center" vertical="center"/>
    </xf>
    <xf numFmtId="0" fontId="74" fillId="23" borderId="23" xfId="0" applyFont="1" applyFill="1" applyBorder="1" applyAlignment="1">
      <alignment horizontal="center" vertical="center"/>
    </xf>
    <xf numFmtId="0" fontId="74" fillId="23" borderId="24" xfId="0" applyFont="1" applyFill="1" applyBorder="1" applyAlignment="1">
      <alignment horizontal="center" vertical="center"/>
    </xf>
    <xf numFmtId="0" fontId="74" fillId="23" borderId="25" xfId="0" applyFont="1" applyFill="1" applyBorder="1" applyAlignment="1">
      <alignment horizontal="center" vertical="center"/>
    </xf>
    <xf numFmtId="0" fontId="74" fillId="23" borderId="26" xfId="0" applyFont="1" applyFill="1" applyBorder="1" applyAlignment="1">
      <alignment horizontal="center" vertical="center"/>
    </xf>
    <xf numFmtId="0" fontId="74" fillId="23" borderId="27" xfId="0" applyFont="1" applyFill="1" applyBorder="1" applyAlignment="1">
      <alignment horizontal="center" vertical="center"/>
    </xf>
    <xf numFmtId="0" fontId="74" fillId="23" borderId="28" xfId="0" applyFont="1" applyFill="1" applyBorder="1" applyAlignment="1">
      <alignment horizontal="center" vertical="center"/>
    </xf>
    <xf numFmtId="0" fontId="74" fillId="23" borderId="29" xfId="0" applyFont="1" applyFill="1" applyBorder="1" applyAlignment="1">
      <alignment horizontal="center" vertical="center"/>
    </xf>
    <xf numFmtId="0" fontId="74" fillId="23" borderId="30" xfId="0" applyFont="1" applyFill="1" applyBorder="1" applyAlignment="1">
      <alignment horizontal="center" vertical="center"/>
    </xf>
    <xf numFmtId="167" fontId="55" fillId="23" borderId="22" xfId="0" applyNumberFormat="1" applyFont="1" applyFill="1" applyBorder="1" applyAlignment="1">
      <alignment horizontal="center" vertical="center"/>
    </xf>
    <xf numFmtId="167" fontId="55" fillId="23" borderId="23" xfId="0" applyNumberFormat="1" applyFont="1" applyFill="1" applyBorder="1" applyAlignment="1">
      <alignment horizontal="center" vertical="center"/>
    </xf>
    <xf numFmtId="167" fontId="55" fillId="23" borderId="24" xfId="0" applyNumberFormat="1" applyFont="1" applyFill="1" applyBorder="1" applyAlignment="1">
      <alignment horizontal="center" vertical="center"/>
    </xf>
    <xf numFmtId="167" fontId="55" fillId="23" borderId="25" xfId="0" applyNumberFormat="1" applyFont="1" applyFill="1" applyBorder="1" applyAlignment="1">
      <alignment horizontal="center" vertical="center"/>
    </xf>
    <xf numFmtId="167" fontId="55" fillId="23" borderId="26" xfId="0" applyNumberFormat="1" applyFont="1" applyFill="1" applyBorder="1" applyAlignment="1">
      <alignment horizontal="center" vertical="center"/>
    </xf>
    <xf numFmtId="167" fontId="55" fillId="23" borderId="27" xfId="0" applyNumberFormat="1" applyFont="1" applyFill="1" applyBorder="1" applyAlignment="1">
      <alignment horizontal="center" vertical="center"/>
    </xf>
    <xf numFmtId="167" fontId="55" fillId="23" borderId="28" xfId="0" applyNumberFormat="1" applyFont="1" applyFill="1" applyBorder="1" applyAlignment="1">
      <alignment horizontal="center" vertical="center"/>
    </xf>
    <xf numFmtId="167" fontId="55" fillId="23" borderId="33" xfId="0" applyNumberFormat="1" applyFont="1" applyFill="1" applyBorder="1" applyAlignment="1">
      <alignment horizontal="center" vertical="center"/>
    </xf>
    <xf numFmtId="167" fontId="55" fillId="23" borderId="34" xfId="0" applyNumberFormat="1" applyFont="1" applyFill="1" applyBorder="1" applyAlignment="1">
      <alignment horizontal="center" vertical="center"/>
    </xf>
    <xf numFmtId="167" fontId="55" fillId="23" borderId="35" xfId="0" applyNumberFormat="1" applyFont="1" applyFill="1" applyBorder="1" applyAlignment="1">
      <alignment horizontal="center" vertical="center"/>
    </xf>
    <xf numFmtId="167" fontId="55" fillId="23" borderId="36" xfId="0" applyNumberFormat="1" applyFont="1" applyFill="1" applyBorder="1" applyAlignment="1">
      <alignment horizontal="center" vertical="center"/>
    </xf>
    <xf numFmtId="0" fontId="74" fillId="23" borderId="31" xfId="0" applyFont="1" applyFill="1" applyBorder="1" applyAlignment="1">
      <alignment horizontal="center" vertical="center"/>
    </xf>
    <xf numFmtId="0" fontId="74" fillId="23" borderId="32" xfId="0" applyFont="1" applyFill="1" applyBorder="1" applyAlignment="1">
      <alignment horizontal="center" vertical="center"/>
    </xf>
    <xf numFmtId="0" fontId="74" fillId="23" borderId="33" xfId="0" applyFont="1" applyFill="1" applyBorder="1" applyAlignment="1">
      <alignment horizontal="center" vertical="center"/>
    </xf>
    <xf numFmtId="0" fontId="74" fillId="23" borderId="34" xfId="0" applyFont="1" applyFill="1" applyBorder="1" applyAlignment="1">
      <alignment horizontal="center" vertical="center"/>
    </xf>
    <xf numFmtId="0" fontId="74" fillId="23" borderId="35" xfId="0" applyFont="1" applyFill="1" applyBorder="1" applyAlignment="1">
      <alignment horizontal="center" vertical="center"/>
    </xf>
    <xf numFmtId="0" fontId="74" fillId="23" borderId="36" xfId="0" applyFont="1" applyFill="1" applyBorder="1" applyAlignment="1">
      <alignment horizontal="center" vertical="center"/>
    </xf>
    <xf numFmtId="0" fontId="78" fillId="0" borderId="0" xfId="0" applyFont="1" applyAlignment="1">
      <alignment horizontal="left"/>
    </xf>
  </cellXfs>
  <cellStyles count="4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rmal 2" xfId="44" xr:uid="{AEEBFB6F-7B98-4E4B-BFC8-F686235864A5}"/>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20">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font>
        <color theme="0"/>
      </font>
      <fill>
        <patternFill>
          <bgColor theme="9"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Grafik Progress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Summary!$H$4</c:f>
              <c:strCache>
                <c:ptCount val="1"/>
                <c:pt idx="0">
                  <c:v>ACC ACTUAL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Summary!$E$5:$E$13</c:f>
              <c:numCache>
                <c:formatCode>dd\-mmm\-yyyy</c:formatCode>
                <c:ptCount val="9"/>
                <c:pt idx="0">
                  <c:v>45138</c:v>
                </c:pt>
                <c:pt idx="1">
                  <c:v>45140</c:v>
                </c:pt>
                <c:pt idx="2">
                  <c:v>45170</c:v>
                </c:pt>
                <c:pt idx="3">
                  <c:v>45245</c:v>
                </c:pt>
                <c:pt idx="4">
                  <c:v>45285</c:v>
                </c:pt>
                <c:pt idx="5">
                  <c:v>45300</c:v>
                </c:pt>
                <c:pt idx="6">
                  <c:v>45310</c:v>
                </c:pt>
                <c:pt idx="7">
                  <c:v>45320</c:v>
                </c:pt>
                <c:pt idx="8">
                  <c:v>45351</c:v>
                </c:pt>
              </c:numCache>
            </c:numRef>
          </c:cat>
          <c:val>
            <c:numRef>
              <c:f>Summary!$H$5:$H$13</c:f>
              <c:numCache>
                <c:formatCode>0%</c:formatCode>
                <c:ptCount val="9"/>
                <c:pt idx="0">
                  <c:v>2.7999999999999997E-2</c:v>
                </c:pt>
                <c:pt idx="1">
                  <c:v>7.8E-2</c:v>
                </c:pt>
                <c:pt idx="2">
                  <c:v>0.16800000000000001</c:v>
                </c:pt>
                <c:pt idx="3">
                  <c:v>0.21977083333333333</c:v>
                </c:pt>
              </c:numCache>
            </c:numRef>
          </c:val>
          <c:smooth val="0"/>
          <c:extLst>
            <c:ext xmlns:c16="http://schemas.microsoft.com/office/drawing/2014/chart" uri="{C3380CC4-5D6E-409C-BE32-E72D297353CC}">
              <c16:uniqueId val="{00000000-AB74-473E-A73B-65042CF2A476}"/>
            </c:ext>
          </c:extLst>
        </c:ser>
        <c:ser>
          <c:idx val="1"/>
          <c:order val="1"/>
          <c:tx>
            <c:strRef>
              <c:f>Summary!$I$4</c:f>
              <c:strCache>
                <c:ptCount val="1"/>
                <c:pt idx="0">
                  <c:v>ACC PLAN</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Summary!$E$5:$E$13</c:f>
              <c:numCache>
                <c:formatCode>dd\-mmm\-yyyy</c:formatCode>
                <c:ptCount val="9"/>
                <c:pt idx="0">
                  <c:v>45138</c:v>
                </c:pt>
                <c:pt idx="1">
                  <c:v>45140</c:v>
                </c:pt>
                <c:pt idx="2">
                  <c:v>45170</c:v>
                </c:pt>
                <c:pt idx="3">
                  <c:v>45245</c:v>
                </c:pt>
                <c:pt idx="4">
                  <c:v>45285</c:v>
                </c:pt>
                <c:pt idx="5">
                  <c:v>45300</c:v>
                </c:pt>
                <c:pt idx="6">
                  <c:v>45310</c:v>
                </c:pt>
                <c:pt idx="7">
                  <c:v>45320</c:v>
                </c:pt>
                <c:pt idx="8">
                  <c:v>45351</c:v>
                </c:pt>
              </c:numCache>
            </c:numRef>
          </c:cat>
          <c:val>
            <c:numRef>
              <c:f>Summary!$I$5:$I$13</c:f>
              <c:numCache>
                <c:formatCode>0%</c:formatCode>
                <c:ptCount val="9"/>
                <c:pt idx="0">
                  <c:v>0.05</c:v>
                </c:pt>
                <c:pt idx="1">
                  <c:v>0.1</c:v>
                </c:pt>
                <c:pt idx="2">
                  <c:v>0.2</c:v>
                </c:pt>
                <c:pt idx="3">
                  <c:v>0.55000000000000004</c:v>
                </c:pt>
                <c:pt idx="4">
                  <c:v>0.70000000000000007</c:v>
                </c:pt>
                <c:pt idx="5">
                  <c:v>0.75000000000000011</c:v>
                </c:pt>
                <c:pt idx="6">
                  <c:v>0.85000000000000009</c:v>
                </c:pt>
                <c:pt idx="7">
                  <c:v>0.95000000000000007</c:v>
                </c:pt>
                <c:pt idx="8">
                  <c:v>1</c:v>
                </c:pt>
              </c:numCache>
            </c:numRef>
          </c:val>
          <c:smooth val="0"/>
          <c:extLst>
            <c:ext xmlns:c16="http://schemas.microsoft.com/office/drawing/2014/chart" uri="{C3380CC4-5D6E-409C-BE32-E72D297353CC}">
              <c16:uniqueId val="{00000001-AB74-473E-A73B-65042CF2A476}"/>
            </c:ext>
          </c:extLst>
        </c:ser>
        <c:dLbls>
          <c:showLegendKey val="0"/>
          <c:showVal val="0"/>
          <c:showCatName val="0"/>
          <c:showSerName val="0"/>
          <c:showPercent val="0"/>
          <c:showBubbleSize val="0"/>
        </c:dLbls>
        <c:smooth val="0"/>
        <c:axId val="330641551"/>
        <c:axId val="171692463"/>
      </c:lineChart>
      <c:dateAx>
        <c:axId val="330641551"/>
        <c:scaling>
          <c:orientation val="minMax"/>
        </c:scaling>
        <c:delete val="0"/>
        <c:axPos val="b"/>
        <c:numFmt formatCode="dd\-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692463"/>
        <c:crosses val="autoZero"/>
        <c:auto val="1"/>
        <c:lblOffset val="100"/>
        <c:baseTimeUnit val="days"/>
      </c:dateAx>
      <c:valAx>
        <c:axId val="17169246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6415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2" fmlaLink="$I$4" horiz="1" max="100" min="1" page="0" val="10"/>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xdr:colOff>
      <xdr:row>15</xdr:row>
      <xdr:rowOff>9524</xdr:rowOff>
    </xdr:from>
    <xdr:to>
      <xdr:col>9</xdr:col>
      <xdr:colOff>9526</xdr:colOff>
      <xdr:row>41</xdr:row>
      <xdr:rowOff>171450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762000</xdr:colOff>
      <xdr:row>5</xdr:row>
      <xdr:rowOff>104775</xdr:rowOff>
    </xdr:from>
    <xdr:to>
      <xdr:col>17</xdr:col>
      <xdr:colOff>79664</xdr:colOff>
      <xdr:row>9</xdr:row>
      <xdr:rowOff>76200</xdr:rowOff>
    </xdr:to>
    <xdr:sp macro="" textlink="">
      <xdr:nvSpPr>
        <xdr:cNvPr id="2" name="Text Box 44" hidden="1">
          <a:extLst>
            <a:ext uri="{FF2B5EF4-FFF2-40B4-BE49-F238E27FC236}">
              <a16:creationId xmlns:a16="http://schemas.microsoft.com/office/drawing/2014/main" id="{00000000-0008-0000-0100-0000020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xdr:colOff>
          <xdr:row>1</xdr:row>
          <xdr:rowOff>38100</xdr:rowOff>
        </xdr:from>
        <xdr:to>
          <xdr:col>28</xdr:col>
          <xdr:colOff>95250</xdr:colOff>
          <xdr:row>1</xdr:row>
          <xdr:rowOff>228600</xdr:rowOff>
        </xdr:to>
        <xdr:sp macro="" textlink="">
          <xdr:nvSpPr>
            <xdr:cNvPr id="16385" name="Scroll Bar 1" hidden="1">
              <a:extLst>
                <a:ext uri="{63B3BB69-23CF-44E3-9099-C40C66FF867C}">
                  <a14:compatExt spid="_x0000_s16385"/>
                </a:ext>
                <a:ext uri="{FF2B5EF4-FFF2-40B4-BE49-F238E27FC236}">
                  <a16:creationId xmlns:a16="http://schemas.microsoft.com/office/drawing/2014/main" id="{00000000-0008-0000-0100-0000014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1</xdr:col>
      <xdr:colOff>4648199</xdr:colOff>
      <xdr:row>0</xdr:row>
      <xdr:rowOff>0</xdr:rowOff>
    </xdr:from>
    <xdr:to>
      <xdr:col>1</xdr:col>
      <xdr:colOff>6029324</xdr:colOff>
      <xdr:row>0</xdr:row>
      <xdr:rowOff>310753</xdr:rowOff>
    </xdr:to>
    <xdr:pic>
      <xdr:nvPicPr>
        <xdr:cNvPr id="6" name="Picture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19674" y="0"/>
          <a:ext cx="1381125" cy="31075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vertex42.com/Links/go.php?urlid=GanttChartPro" TargetMode="External"/><Relationship Id="rId2" Type="http://schemas.openxmlformats.org/officeDocument/2006/relationships/hyperlink" Target="https://www.vertex42.com/blog/business/pm/new-gantt-chart-for-excel-online.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4.x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3157C-B5D4-48C3-8B7C-A629F78E6380}">
  <dimension ref="B1:I45"/>
  <sheetViews>
    <sheetView topLeftCell="A4" workbookViewId="0">
      <selection activeCell="L15" sqref="L15"/>
    </sheetView>
  </sheetViews>
  <sheetFormatPr defaultRowHeight="14.25" x14ac:dyDescent="0.2"/>
  <cols>
    <col min="1" max="1" width="11.7109375" style="179" customWidth="1"/>
    <col min="2" max="2" width="5.7109375" style="179" customWidth="1"/>
    <col min="3" max="3" width="36" style="179" customWidth="1"/>
    <col min="4" max="4" width="12.42578125" style="179" customWidth="1"/>
    <col min="5" max="5" width="13.28515625" style="179" bestFit="1" customWidth="1"/>
    <col min="6" max="6" width="13.42578125" style="179" bestFit="1" customWidth="1"/>
    <col min="7" max="7" width="24.28515625" style="179" bestFit="1" customWidth="1"/>
    <col min="8" max="8" width="14.5703125" style="179" bestFit="1" customWidth="1"/>
    <col min="9" max="9" width="11.5703125" style="179" bestFit="1" customWidth="1"/>
    <col min="10" max="16384" width="9.140625" style="179"/>
  </cols>
  <sheetData>
    <row r="1" spans="2:9" ht="20.25" x14ac:dyDescent="0.3">
      <c r="B1" s="192" t="s">
        <v>205</v>
      </c>
      <c r="C1" s="192"/>
      <c r="D1" s="192"/>
      <c r="E1" s="192"/>
      <c r="F1" s="192"/>
      <c r="G1" s="192"/>
      <c r="H1" s="192"/>
      <c r="I1" s="192"/>
    </row>
    <row r="2" spans="2:9" ht="20.25" x14ac:dyDescent="0.2">
      <c r="B2" s="193" t="s">
        <v>222</v>
      </c>
      <c r="C2" s="193"/>
      <c r="D2" s="193"/>
      <c r="E2" s="193"/>
      <c r="F2" s="193"/>
      <c r="G2" s="193"/>
      <c r="H2" s="193"/>
      <c r="I2" s="193"/>
    </row>
    <row r="4" spans="2:9" ht="30" x14ac:dyDescent="0.2">
      <c r="B4" s="188" t="s">
        <v>206</v>
      </c>
      <c r="C4" s="188" t="s">
        <v>207</v>
      </c>
      <c r="D4" s="188" t="s">
        <v>208</v>
      </c>
      <c r="E4" s="188" t="s">
        <v>219</v>
      </c>
      <c r="F4" s="189" t="s">
        <v>218</v>
      </c>
      <c r="G4" s="188" t="s">
        <v>209</v>
      </c>
      <c r="H4" s="188" t="s">
        <v>220</v>
      </c>
      <c r="I4" s="188" t="s">
        <v>221</v>
      </c>
    </row>
    <row r="5" spans="2:9" x14ac:dyDescent="0.2">
      <c r="B5" s="180">
        <v>1</v>
      </c>
      <c r="C5" s="181" t="s">
        <v>137</v>
      </c>
      <c r="D5" s="182">
        <v>0.05</v>
      </c>
      <c r="E5" s="190">
        <f>'Deposito Syariah'!F13</f>
        <v>45138</v>
      </c>
      <c r="F5" s="182">
        <f>'Deposito Syariah'!H8</f>
        <v>0.55999999999999994</v>
      </c>
      <c r="G5" s="182">
        <f t="shared" ref="G5:G13" si="0">D5*F5</f>
        <v>2.7999999999999997E-2</v>
      </c>
      <c r="H5" s="182">
        <f>G5</f>
        <v>2.7999999999999997E-2</v>
      </c>
      <c r="I5" s="182">
        <f>D5</f>
        <v>0.05</v>
      </c>
    </row>
    <row r="6" spans="2:9" x14ac:dyDescent="0.2">
      <c r="B6" s="180">
        <v>2</v>
      </c>
      <c r="C6" s="181" t="s">
        <v>138</v>
      </c>
      <c r="D6" s="182">
        <v>0.05</v>
      </c>
      <c r="E6" s="190">
        <f>'Deposito Syariah'!F21</f>
        <v>45140</v>
      </c>
      <c r="F6" s="182">
        <f>'Deposito Syariah'!H14</f>
        <v>1</v>
      </c>
      <c r="G6" s="182">
        <f t="shared" si="0"/>
        <v>0.05</v>
      </c>
      <c r="H6" s="182">
        <f>G6+H5</f>
        <v>7.8E-2</v>
      </c>
      <c r="I6" s="182">
        <f t="shared" ref="I6:I13" si="1">D6+I5</f>
        <v>0.1</v>
      </c>
    </row>
    <row r="7" spans="2:9" x14ac:dyDescent="0.2">
      <c r="B7" s="180">
        <v>3</v>
      </c>
      <c r="C7" s="181" t="s">
        <v>195</v>
      </c>
      <c r="D7" s="182">
        <v>0.1</v>
      </c>
      <c r="E7" s="190">
        <f>'Deposito Syariah'!F23</f>
        <v>45170</v>
      </c>
      <c r="F7" s="182">
        <f>'Deposito Syariah'!H22</f>
        <v>0.9</v>
      </c>
      <c r="G7" s="182">
        <f t="shared" si="0"/>
        <v>9.0000000000000011E-2</v>
      </c>
      <c r="H7" s="182">
        <f t="shared" ref="H7" si="2">G7+H6</f>
        <v>0.16800000000000001</v>
      </c>
      <c r="I7" s="182">
        <f t="shared" si="1"/>
        <v>0.2</v>
      </c>
    </row>
    <row r="8" spans="2:9" ht="28.5" x14ac:dyDescent="0.2">
      <c r="B8" s="180">
        <v>4</v>
      </c>
      <c r="C8" s="181" t="s">
        <v>210</v>
      </c>
      <c r="D8" s="182">
        <v>0.35</v>
      </c>
      <c r="E8" s="190">
        <f>'Deposito Syariah'!F89</f>
        <v>45245</v>
      </c>
      <c r="F8" s="182">
        <f>'Deposito Syariah'!H28</f>
        <v>0.14791666666666667</v>
      </c>
      <c r="G8" s="182">
        <f t="shared" si="0"/>
        <v>5.1770833333333328E-2</v>
      </c>
      <c r="H8" s="182">
        <f>G8+H7</f>
        <v>0.21977083333333333</v>
      </c>
      <c r="I8" s="182">
        <f t="shared" si="1"/>
        <v>0.55000000000000004</v>
      </c>
    </row>
    <row r="9" spans="2:9" x14ac:dyDescent="0.2">
      <c r="B9" s="180">
        <v>5</v>
      </c>
      <c r="C9" s="181" t="s">
        <v>193</v>
      </c>
      <c r="D9" s="182">
        <v>0.15</v>
      </c>
      <c r="E9" s="190">
        <f>'Deposito Syariah'!F110</f>
        <v>45285</v>
      </c>
      <c r="F9" s="182">
        <f>'Deposito Syariah'!H100</f>
        <v>0</v>
      </c>
      <c r="G9" s="182">
        <f t="shared" si="0"/>
        <v>0</v>
      </c>
      <c r="H9" s="182"/>
      <c r="I9" s="182">
        <f t="shared" si="1"/>
        <v>0.70000000000000007</v>
      </c>
    </row>
    <row r="10" spans="2:9" ht="28.5" x14ac:dyDescent="0.2">
      <c r="B10" s="180">
        <v>6</v>
      </c>
      <c r="C10" s="181" t="s">
        <v>196</v>
      </c>
      <c r="D10" s="182">
        <v>0.05</v>
      </c>
      <c r="E10" s="190">
        <f>'Deposito Syariah'!F125</f>
        <v>45300</v>
      </c>
      <c r="F10" s="182">
        <f>'Deposito Syariah'!H120</f>
        <v>0</v>
      </c>
      <c r="G10" s="182">
        <f t="shared" si="0"/>
        <v>0</v>
      </c>
      <c r="H10" s="182"/>
      <c r="I10" s="182">
        <f t="shared" si="1"/>
        <v>0.75000000000000011</v>
      </c>
    </row>
    <row r="11" spans="2:9" x14ac:dyDescent="0.2">
      <c r="B11" s="180">
        <v>7</v>
      </c>
      <c r="C11" s="181" t="s">
        <v>211</v>
      </c>
      <c r="D11" s="182">
        <v>0.1</v>
      </c>
      <c r="E11" s="190">
        <f>'Deposito Syariah'!F131</f>
        <v>45310</v>
      </c>
      <c r="F11" s="182">
        <f>'Deposito Syariah'!H130</f>
        <v>0</v>
      </c>
      <c r="G11" s="182">
        <f t="shared" si="0"/>
        <v>0</v>
      </c>
      <c r="H11" s="182"/>
      <c r="I11" s="182">
        <f t="shared" si="1"/>
        <v>0.85000000000000009</v>
      </c>
    </row>
    <row r="12" spans="2:9" x14ac:dyDescent="0.2">
      <c r="B12" s="180">
        <v>8</v>
      </c>
      <c r="C12" s="181" t="s">
        <v>198</v>
      </c>
      <c r="D12" s="182">
        <v>0.1</v>
      </c>
      <c r="E12" s="190">
        <f>'Deposito Syariah'!F135</f>
        <v>45320</v>
      </c>
      <c r="F12" s="182">
        <f>'Deposito Syariah'!H134</f>
        <v>0</v>
      </c>
      <c r="G12" s="182">
        <f t="shared" si="0"/>
        <v>0</v>
      </c>
      <c r="H12" s="182"/>
      <c r="I12" s="182">
        <f t="shared" si="1"/>
        <v>0.95000000000000007</v>
      </c>
    </row>
    <row r="13" spans="2:9" x14ac:dyDescent="0.2">
      <c r="B13" s="180">
        <v>9</v>
      </c>
      <c r="C13" s="181" t="s">
        <v>140</v>
      </c>
      <c r="D13" s="182">
        <v>0.05</v>
      </c>
      <c r="E13" s="190">
        <f>'Deposito Syariah'!F141</f>
        <v>45351</v>
      </c>
      <c r="F13" s="182">
        <f>'Deposito Syariah'!H136</f>
        <v>0</v>
      </c>
      <c r="G13" s="182">
        <f t="shared" si="0"/>
        <v>0</v>
      </c>
      <c r="H13" s="182"/>
      <c r="I13" s="182">
        <f t="shared" si="1"/>
        <v>1</v>
      </c>
    </row>
    <row r="14" spans="2:9" ht="15" x14ac:dyDescent="0.25">
      <c r="B14" s="191" t="s">
        <v>212</v>
      </c>
      <c r="C14" s="191"/>
      <c r="D14" s="183">
        <f>SUM(D5:D13)</f>
        <v>1</v>
      </c>
      <c r="E14" s="183"/>
      <c r="F14" s="183"/>
      <c r="G14" s="183">
        <f>SUM(G5:G13)</f>
        <v>0.21977083333333333</v>
      </c>
      <c r="H14" s="183"/>
      <c r="I14" s="183"/>
    </row>
    <row r="44" spans="2:2" x14ac:dyDescent="0.2">
      <c r="B44" s="187" t="s">
        <v>223</v>
      </c>
    </row>
    <row r="45" spans="2:2" x14ac:dyDescent="0.2">
      <c r="B45" s="187" t="s">
        <v>224</v>
      </c>
    </row>
  </sheetData>
  <mergeCells count="3">
    <mergeCell ref="B14:C14"/>
    <mergeCell ref="B1:I1"/>
    <mergeCell ref="B2:I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T158"/>
  <sheetViews>
    <sheetView showGridLines="0" tabSelected="1" zoomScaleNormal="100" workbookViewId="0">
      <pane ySplit="7" topLeftCell="A26" activePane="bottomLeft" state="frozen"/>
      <selection pane="bottomLeft" activeCell="H28" sqref="H28"/>
    </sheetView>
  </sheetViews>
  <sheetFormatPr defaultColWidth="9.140625" defaultRowHeight="12.75" x14ac:dyDescent="0.2"/>
  <cols>
    <col min="1" max="1" width="6.85546875" style="25" customWidth="1"/>
    <col min="2" max="2" width="36.7109375" style="25" customWidth="1"/>
    <col min="3" max="3" width="6.85546875" style="25" customWidth="1"/>
    <col min="4" max="4" width="12.42578125" style="25" customWidth="1"/>
    <col min="5" max="6" width="12" style="25" customWidth="1"/>
    <col min="7" max="7" width="6" style="25" customWidth="1"/>
    <col min="8" max="8" width="7.28515625" style="25" customWidth="1"/>
    <col min="9" max="9" width="5.85546875" style="25" customWidth="1"/>
    <col min="10" max="10" width="1.42578125" style="25" customWidth="1"/>
    <col min="11" max="66" width="2.42578125" style="25" customWidth="1"/>
    <col min="67" max="16384" width="9.140625" style="25"/>
  </cols>
  <sheetData>
    <row r="1" spans="1:150" s="46" customFormat="1" ht="33" customHeight="1" x14ac:dyDescent="0.2">
      <c r="A1" s="126" t="s">
        <v>132</v>
      </c>
      <c r="B1" s="45"/>
      <c r="C1" s="45"/>
      <c r="D1" s="45"/>
      <c r="E1" s="45"/>
      <c r="F1" s="45"/>
      <c r="G1" s="149"/>
      <c r="K1" s="47"/>
      <c r="AD1" s="199"/>
      <c r="AE1" s="199"/>
      <c r="AF1" s="199"/>
      <c r="AG1" s="199"/>
      <c r="AH1" s="199"/>
      <c r="AI1" s="199"/>
      <c r="AJ1" s="199"/>
      <c r="AK1" s="199"/>
      <c r="AL1" s="199"/>
      <c r="AM1" s="199"/>
      <c r="AN1" s="199"/>
      <c r="AO1" s="199"/>
      <c r="AP1" s="199"/>
      <c r="AQ1" s="199"/>
      <c r="AR1" s="199"/>
    </row>
    <row r="2" spans="1:150" s="63" customFormat="1" ht="21" customHeight="1" x14ac:dyDescent="0.2">
      <c r="A2" s="120" t="s">
        <v>131</v>
      </c>
      <c r="B2" s="60"/>
      <c r="C2" s="60"/>
      <c r="D2" s="61"/>
      <c r="E2" s="60"/>
      <c r="F2" s="62"/>
    </row>
    <row r="3" spans="1:150" s="107" customFormat="1" ht="6.75" customHeight="1" thickBot="1" x14ac:dyDescent="0.25">
      <c r="A3" s="103"/>
      <c r="B3" s="104"/>
      <c r="C3" s="104"/>
      <c r="D3" s="105"/>
      <c r="E3" s="104"/>
      <c r="F3" s="106"/>
      <c r="K3" s="123"/>
      <c r="L3" s="124"/>
      <c r="M3" s="124"/>
      <c r="N3" s="124"/>
      <c r="O3" s="124"/>
      <c r="P3" s="124"/>
      <c r="Q3" s="125"/>
      <c r="R3" s="123"/>
      <c r="S3" s="124"/>
      <c r="T3" s="124"/>
      <c r="U3" s="124"/>
      <c r="V3" s="124"/>
      <c r="W3" s="124"/>
      <c r="X3" s="125"/>
      <c r="Y3" s="123"/>
      <c r="Z3" s="124"/>
      <c r="AA3" s="124"/>
      <c r="AB3" s="124"/>
      <c r="AC3" s="124"/>
      <c r="AD3" s="124"/>
      <c r="AE3" s="125"/>
      <c r="AF3" s="123"/>
      <c r="AG3" s="124"/>
      <c r="AH3" s="124"/>
      <c r="AI3" s="124"/>
      <c r="AJ3" s="124"/>
      <c r="AK3" s="124"/>
      <c r="AL3" s="125"/>
      <c r="AM3" s="123"/>
      <c r="AN3" s="124"/>
      <c r="AO3" s="124"/>
      <c r="AP3" s="124"/>
      <c r="AQ3" s="124"/>
      <c r="AR3" s="124"/>
      <c r="AS3" s="125"/>
      <c r="AT3" s="123"/>
      <c r="AU3" s="124"/>
      <c r="AV3" s="124"/>
      <c r="AW3" s="124"/>
      <c r="AX3" s="124"/>
      <c r="AY3" s="124"/>
      <c r="AZ3" s="125"/>
      <c r="BA3" s="123"/>
      <c r="BB3" s="124"/>
      <c r="BC3" s="124"/>
      <c r="BD3" s="124"/>
      <c r="BE3" s="124"/>
      <c r="BF3" s="124"/>
      <c r="BG3" s="125"/>
      <c r="BH3" s="123"/>
      <c r="BI3" s="124"/>
      <c r="BJ3" s="124"/>
      <c r="BK3" s="124"/>
      <c r="BL3" s="124"/>
      <c r="BM3" s="124"/>
      <c r="BN3" s="125"/>
    </row>
    <row r="4" spans="1:150" s="118" customFormat="1" ht="19.5" customHeight="1" thickBot="1" x14ac:dyDescent="0.25">
      <c r="B4" s="121" t="s">
        <v>129</v>
      </c>
      <c r="C4" s="200">
        <v>45082</v>
      </c>
      <c r="D4" s="201"/>
      <c r="E4" s="202"/>
      <c r="H4" s="121" t="s">
        <v>71</v>
      </c>
      <c r="I4" s="122">
        <v>10</v>
      </c>
      <c r="K4" s="203" t="str">
        <f>"Week "&amp;(K6-($C$4-WEEKDAY($C$4,1)+2))/7+1</f>
        <v>Week 10</v>
      </c>
      <c r="L4" s="204"/>
      <c r="M4" s="204"/>
      <c r="N4" s="204"/>
      <c r="O4" s="204"/>
      <c r="P4" s="204"/>
      <c r="Q4" s="205"/>
      <c r="R4" s="203" t="str">
        <f>"Week "&amp;(R6-($C$4-WEEKDAY($C$4,1)+2))/7+1</f>
        <v>Week 11</v>
      </c>
      <c r="S4" s="204"/>
      <c r="T4" s="204"/>
      <c r="U4" s="204"/>
      <c r="V4" s="204"/>
      <c r="W4" s="204"/>
      <c r="X4" s="206"/>
      <c r="Y4" s="207" t="str">
        <f>"Week "&amp;(Y6-($C$4-WEEKDAY($C$4,1)+2))/7+1</f>
        <v>Week 12</v>
      </c>
      <c r="Z4" s="204"/>
      <c r="AA4" s="204"/>
      <c r="AB4" s="204"/>
      <c r="AC4" s="204"/>
      <c r="AD4" s="204"/>
      <c r="AE4" s="208"/>
      <c r="AF4" s="209" t="str">
        <f>"Week "&amp;(AF6-($C$4-WEEKDAY($C$4,1)+2))/7+1</f>
        <v>Week 13</v>
      </c>
      <c r="AG4" s="204"/>
      <c r="AH4" s="204"/>
      <c r="AI4" s="204"/>
      <c r="AJ4" s="204"/>
      <c r="AK4" s="204"/>
      <c r="AL4" s="210"/>
      <c r="AM4" s="211" t="str">
        <f>"Week "&amp;(AM6-($C$4-WEEKDAY($C$4,1)+2))/7+1</f>
        <v>Week 14</v>
      </c>
      <c r="AN4" s="204"/>
      <c r="AO4" s="204"/>
      <c r="AP4" s="204"/>
      <c r="AQ4" s="204"/>
      <c r="AR4" s="204"/>
      <c r="AS4" s="212"/>
      <c r="AT4" s="224" t="str">
        <f>"Week "&amp;(AT6-($C$4-WEEKDAY($C$4,1)+2))/7+1</f>
        <v>Week 15</v>
      </c>
      <c r="AU4" s="204"/>
      <c r="AV4" s="204"/>
      <c r="AW4" s="204"/>
      <c r="AX4" s="204"/>
      <c r="AY4" s="204"/>
      <c r="AZ4" s="225"/>
      <c r="BA4" s="226" t="str">
        <f>"Week "&amp;(BA6-($C$4-WEEKDAY($C$4,1)+2))/7+1</f>
        <v>Week 16</v>
      </c>
      <c r="BB4" s="204"/>
      <c r="BC4" s="204"/>
      <c r="BD4" s="204"/>
      <c r="BE4" s="204"/>
      <c r="BF4" s="204"/>
      <c r="BG4" s="227"/>
      <c r="BH4" s="228" t="str">
        <f>"Week "&amp;(BH6-($C$4-WEEKDAY($C$4,1)+2))/7+1</f>
        <v>Week 17</v>
      </c>
      <c r="BI4" s="204"/>
      <c r="BJ4" s="204"/>
      <c r="BK4" s="204"/>
      <c r="BL4" s="204"/>
      <c r="BM4" s="204"/>
      <c r="BN4" s="229"/>
    </row>
    <row r="5" spans="1:150" s="59" customFormat="1" ht="19.5" customHeight="1" thickBot="1" x14ac:dyDescent="0.25">
      <c r="A5" s="119"/>
      <c r="B5" s="121" t="s">
        <v>72</v>
      </c>
      <c r="C5" s="200" t="s">
        <v>136</v>
      </c>
      <c r="D5" s="201"/>
      <c r="E5" s="202"/>
      <c r="F5" s="119"/>
      <c r="G5" s="119"/>
      <c r="H5" s="119"/>
      <c r="I5" s="119"/>
      <c r="K5" s="213">
        <f>K6</f>
        <v>45145</v>
      </c>
      <c r="L5" s="195"/>
      <c r="M5" s="195"/>
      <c r="N5" s="195"/>
      <c r="O5" s="195"/>
      <c r="P5" s="195"/>
      <c r="Q5" s="214"/>
      <c r="R5" s="213">
        <f>R6</f>
        <v>45152</v>
      </c>
      <c r="S5" s="195"/>
      <c r="T5" s="195"/>
      <c r="U5" s="195"/>
      <c r="V5" s="195"/>
      <c r="W5" s="195"/>
      <c r="X5" s="215"/>
      <c r="Y5" s="216">
        <f>Y6</f>
        <v>45159</v>
      </c>
      <c r="Z5" s="195"/>
      <c r="AA5" s="195"/>
      <c r="AB5" s="195"/>
      <c r="AC5" s="195"/>
      <c r="AD5" s="195"/>
      <c r="AE5" s="217"/>
      <c r="AF5" s="218">
        <f>AF6</f>
        <v>45166</v>
      </c>
      <c r="AG5" s="195"/>
      <c r="AH5" s="195"/>
      <c r="AI5" s="195"/>
      <c r="AJ5" s="195"/>
      <c r="AK5" s="195"/>
      <c r="AL5" s="219"/>
      <c r="AM5" s="194">
        <f>AM6</f>
        <v>45173</v>
      </c>
      <c r="AN5" s="195"/>
      <c r="AO5" s="195"/>
      <c r="AP5" s="195"/>
      <c r="AQ5" s="195"/>
      <c r="AR5" s="195"/>
      <c r="AS5" s="196"/>
      <c r="AT5" s="197">
        <f>AT6</f>
        <v>45180</v>
      </c>
      <c r="AU5" s="195"/>
      <c r="AV5" s="195"/>
      <c r="AW5" s="195"/>
      <c r="AX5" s="195"/>
      <c r="AY5" s="195"/>
      <c r="AZ5" s="198"/>
      <c r="BA5" s="220">
        <f>BA6</f>
        <v>45187</v>
      </c>
      <c r="BB5" s="195"/>
      <c r="BC5" s="195"/>
      <c r="BD5" s="195"/>
      <c r="BE5" s="195"/>
      <c r="BF5" s="195"/>
      <c r="BG5" s="221"/>
      <c r="BH5" s="222">
        <f>BH6</f>
        <v>45194</v>
      </c>
      <c r="BI5" s="195"/>
      <c r="BJ5" s="195"/>
      <c r="BK5" s="195"/>
      <c r="BL5" s="195"/>
      <c r="BM5" s="195"/>
      <c r="BN5" s="223"/>
    </row>
    <row r="6" spans="1:150" s="57" customFormat="1" ht="14.25" customHeight="1" x14ac:dyDescent="0.2">
      <c r="K6" s="68">
        <f>C4-WEEKDAY(C4,1)+2+7*(I4-1)</f>
        <v>45145</v>
      </c>
      <c r="L6" s="58">
        <f t="shared" ref="L6:BN6" si="0">K6+1</f>
        <v>45146</v>
      </c>
      <c r="M6" s="58">
        <f t="shared" si="0"/>
        <v>45147</v>
      </c>
      <c r="N6" s="58">
        <f t="shared" si="0"/>
        <v>45148</v>
      </c>
      <c r="O6" s="58">
        <f t="shared" si="0"/>
        <v>45149</v>
      </c>
      <c r="P6" s="58">
        <f t="shared" si="0"/>
        <v>45150</v>
      </c>
      <c r="Q6" s="69">
        <f t="shared" si="0"/>
        <v>45151</v>
      </c>
      <c r="R6" s="68">
        <f t="shared" si="0"/>
        <v>45152</v>
      </c>
      <c r="S6" s="58">
        <f t="shared" si="0"/>
        <v>45153</v>
      </c>
      <c r="T6" s="58">
        <f t="shared" si="0"/>
        <v>45154</v>
      </c>
      <c r="U6" s="58">
        <f t="shared" si="0"/>
        <v>45155</v>
      </c>
      <c r="V6" s="58">
        <f t="shared" si="0"/>
        <v>45156</v>
      </c>
      <c r="W6" s="58">
        <f t="shared" si="0"/>
        <v>45157</v>
      </c>
      <c r="X6" s="70">
        <f t="shared" si="0"/>
        <v>45158</v>
      </c>
      <c r="Y6" s="71">
        <f t="shared" si="0"/>
        <v>45159</v>
      </c>
      <c r="Z6" s="58">
        <f t="shared" si="0"/>
        <v>45160</v>
      </c>
      <c r="AA6" s="58">
        <f t="shared" si="0"/>
        <v>45161</v>
      </c>
      <c r="AB6" s="58">
        <f t="shared" si="0"/>
        <v>45162</v>
      </c>
      <c r="AC6" s="58">
        <f t="shared" si="0"/>
        <v>45163</v>
      </c>
      <c r="AD6" s="58">
        <f t="shared" si="0"/>
        <v>45164</v>
      </c>
      <c r="AE6" s="72">
        <f t="shared" si="0"/>
        <v>45165</v>
      </c>
      <c r="AF6" s="73">
        <f t="shared" si="0"/>
        <v>45166</v>
      </c>
      <c r="AG6" s="58">
        <f t="shared" si="0"/>
        <v>45167</v>
      </c>
      <c r="AH6" s="58">
        <f t="shared" si="0"/>
        <v>45168</v>
      </c>
      <c r="AI6" s="58">
        <f t="shared" si="0"/>
        <v>45169</v>
      </c>
      <c r="AJ6" s="58">
        <f t="shared" si="0"/>
        <v>45170</v>
      </c>
      <c r="AK6" s="58">
        <f t="shared" si="0"/>
        <v>45171</v>
      </c>
      <c r="AL6" s="74">
        <f t="shared" si="0"/>
        <v>45172</v>
      </c>
      <c r="AM6" s="75">
        <f t="shared" si="0"/>
        <v>45173</v>
      </c>
      <c r="AN6" s="58">
        <f t="shared" si="0"/>
        <v>45174</v>
      </c>
      <c r="AO6" s="58">
        <f t="shared" si="0"/>
        <v>45175</v>
      </c>
      <c r="AP6" s="58">
        <f t="shared" si="0"/>
        <v>45176</v>
      </c>
      <c r="AQ6" s="58">
        <f t="shared" si="0"/>
        <v>45177</v>
      </c>
      <c r="AR6" s="58">
        <f t="shared" si="0"/>
        <v>45178</v>
      </c>
      <c r="AS6" s="76">
        <f t="shared" si="0"/>
        <v>45179</v>
      </c>
      <c r="AT6" s="77">
        <f t="shared" si="0"/>
        <v>45180</v>
      </c>
      <c r="AU6" s="58">
        <f t="shared" si="0"/>
        <v>45181</v>
      </c>
      <c r="AV6" s="58">
        <f t="shared" si="0"/>
        <v>45182</v>
      </c>
      <c r="AW6" s="58">
        <f t="shared" si="0"/>
        <v>45183</v>
      </c>
      <c r="AX6" s="58">
        <f t="shared" si="0"/>
        <v>45184</v>
      </c>
      <c r="AY6" s="58">
        <f t="shared" si="0"/>
        <v>45185</v>
      </c>
      <c r="AZ6" s="78">
        <f t="shared" si="0"/>
        <v>45186</v>
      </c>
      <c r="BA6" s="79">
        <f t="shared" si="0"/>
        <v>45187</v>
      </c>
      <c r="BB6" s="58">
        <f t="shared" si="0"/>
        <v>45188</v>
      </c>
      <c r="BC6" s="58">
        <f t="shared" si="0"/>
        <v>45189</v>
      </c>
      <c r="BD6" s="58">
        <f t="shared" si="0"/>
        <v>45190</v>
      </c>
      <c r="BE6" s="58">
        <f t="shared" si="0"/>
        <v>45191</v>
      </c>
      <c r="BF6" s="58">
        <f t="shared" si="0"/>
        <v>45192</v>
      </c>
      <c r="BG6" s="80">
        <f t="shared" si="0"/>
        <v>45193</v>
      </c>
      <c r="BH6" s="81">
        <f t="shared" si="0"/>
        <v>45194</v>
      </c>
      <c r="BI6" s="58">
        <f t="shared" si="0"/>
        <v>45195</v>
      </c>
      <c r="BJ6" s="58">
        <f t="shared" si="0"/>
        <v>45196</v>
      </c>
      <c r="BK6" s="58">
        <f t="shared" si="0"/>
        <v>45197</v>
      </c>
      <c r="BL6" s="58">
        <f t="shared" si="0"/>
        <v>45198</v>
      </c>
      <c r="BM6" s="58">
        <f t="shared" si="0"/>
        <v>45199</v>
      </c>
      <c r="BN6" s="82">
        <f t="shared" si="0"/>
        <v>45200</v>
      </c>
    </row>
    <row r="7" spans="1:150" s="56" customFormat="1" ht="30" customHeight="1" thickBot="1" x14ac:dyDescent="0.25">
      <c r="A7" s="51" t="s">
        <v>0</v>
      </c>
      <c r="B7" s="51" t="s">
        <v>64</v>
      </c>
      <c r="C7" s="52" t="s">
        <v>65</v>
      </c>
      <c r="D7" s="52" t="s">
        <v>70</v>
      </c>
      <c r="E7" s="53" t="s">
        <v>66</v>
      </c>
      <c r="F7" s="53" t="s">
        <v>67</v>
      </c>
      <c r="G7" s="52" t="s">
        <v>68</v>
      </c>
      <c r="H7" s="52" t="s">
        <v>225</v>
      </c>
      <c r="I7" s="87" t="s">
        <v>69</v>
      </c>
      <c r="J7" s="50"/>
      <c r="K7" s="65" t="str">
        <f t="shared" ref="K7:BN7" si="1">CHOOSE(WEEKDAY(K6,1),"S","M","T","W","T","F","S")</f>
        <v>M</v>
      </c>
      <c r="L7" s="54" t="str">
        <f t="shared" si="1"/>
        <v>T</v>
      </c>
      <c r="M7" s="54" t="str">
        <f t="shared" si="1"/>
        <v>W</v>
      </c>
      <c r="N7" s="54" t="str">
        <f t="shared" si="1"/>
        <v>T</v>
      </c>
      <c r="O7" s="54" t="str">
        <f t="shared" si="1"/>
        <v>F</v>
      </c>
      <c r="P7" s="54" t="str">
        <f t="shared" si="1"/>
        <v>S</v>
      </c>
      <c r="Q7" s="66" t="str">
        <f t="shared" si="1"/>
        <v>S</v>
      </c>
      <c r="R7" s="65" t="str">
        <f t="shared" si="1"/>
        <v>M</v>
      </c>
      <c r="S7" s="54" t="str">
        <f t="shared" si="1"/>
        <v>T</v>
      </c>
      <c r="T7" s="54" t="str">
        <f t="shared" si="1"/>
        <v>W</v>
      </c>
      <c r="U7" s="54" t="str">
        <f t="shared" si="1"/>
        <v>T</v>
      </c>
      <c r="V7" s="54" t="str">
        <f t="shared" si="1"/>
        <v>F</v>
      </c>
      <c r="W7" s="54" t="str">
        <f t="shared" si="1"/>
        <v>S</v>
      </c>
      <c r="X7" s="66" t="str">
        <f t="shared" si="1"/>
        <v>S</v>
      </c>
      <c r="Y7" s="64" t="str">
        <f t="shared" si="1"/>
        <v>M</v>
      </c>
      <c r="Z7" s="54" t="str">
        <f t="shared" si="1"/>
        <v>T</v>
      </c>
      <c r="AA7" s="54" t="str">
        <f t="shared" si="1"/>
        <v>W</v>
      </c>
      <c r="AB7" s="54" t="str">
        <f t="shared" si="1"/>
        <v>T</v>
      </c>
      <c r="AC7" s="54" t="str">
        <f t="shared" si="1"/>
        <v>F</v>
      </c>
      <c r="AD7" s="54" t="str">
        <f t="shared" si="1"/>
        <v>S</v>
      </c>
      <c r="AE7" s="67" t="str">
        <f t="shared" si="1"/>
        <v>S</v>
      </c>
      <c r="AF7" s="65" t="str">
        <f t="shared" si="1"/>
        <v>M</v>
      </c>
      <c r="AG7" s="54" t="str">
        <f t="shared" si="1"/>
        <v>T</v>
      </c>
      <c r="AH7" s="54" t="str">
        <f t="shared" si="1"/>
        <v>W</v>
      </c>
      <c r="AI7" s="54" t="str">
        <f t="shared" si="1"/>
        <v>T</v>
      </c>
      <c r="AJ7" s="54" t="str">
        <f t="shared" si="1"/>
        <v>F</v>
      </c>
      <c r="AK7" s="54" t="str">
        <f t="shared" si="1"/>
        <v>S</v>
      </c>
      <c r="AL7" s="66" t="str">
        <f t="shared" si="1"/>
        <v>S</v>
      </c>
      <c r="AM7" s="65" t="str">
        <f t="shared" si="1"/>
        <v>M</v>
      </c>
      <c r="AN7" s="54" t="str">
        <f t="shared" si="1"/>
        <v>T</v>
      </c>
      <c r="AO7" s="54" t="str">
        <f t="shared" si="1"/>
        <v>W</v>
      </c>
      <c r="AP7" s="54" t="str">
        <f t="shared" si="1"/>
        <v>T</v>
      </c>
      <c r="AQ7" s="54" t="str">
        <f t="shared" si="1"/>
        <v>F</v>
      </c>
      <c r="AR7" s="54" t="str">
        <f t="shared" si="1"/>
        <v>S</v>
      </c>
      <c r="AS7" s="66" t="str">
        <f t="shared" si="1"/>
        <v>S</v>
      </c>
      <c r="AT7" s="65" t="str">
        <f t="shared" si="1"/>
        <v>M</v>
      </c>
      <c r="AU7" s="54" t="str">
        <f t="shared" si="1"/>
        <v>T</v>
      </c>
      <c r="AV7" s="54" t="str">
        <f t="shared" si="1"/>
        <v>W</v>
      </c>
      <c r="AW7" s="54" t="str">
        <f t="shared" si="1"/>
        <v>T</v>
      </c>
      <c r="AX7" s="54" t="str">
        <f t="shared" si="1"/>
        <v>F</v>
      </c>
      <c r="AY7" s="54" t="str">
        <f t="shared" si="1"/>
        <v>S</v>
      </c>
      <c r="AZ7" s="66" t="str">
        <f t="shared" si="1"/>
        <v>S</v>
      </c>
      <c r="BA7" s="65" t="str">
        <f t="shared" si="1"/>
        <v>M</v>
      </c>
      <c r="BB7" s="54" t="str">
        <f t="shared" si="1"/>
        <v>T</v>
      </c>
      <c r="BC7" s="54" t="str">
        <f t="shared" si="1"/>
        <v>W</v>
      </c>
      <c r="BD7" s="54" t="str">
        <f t="shared" si="1"/>
        <v>T</v>
      </c>
      <c r="BE7" s="54" t="str">
        <f t="shared" si="1"/>
        <v>F</v>
      </c>
      <c r="BF7" s="54" t="str">
        <f t="shared" si="1"/>
        <v>S</v>
      </c>
      <c r="BG7" s="66" t="str">
        <f t="shared" si="1"/>
        <v>S</v>
      </c>
      <c r="BH7" s="65" t="str">
        <f t="shared" si="1"/>
        <v>M</v>
      </c>
      <c r="BI7" s="54" t="str">
        <f t="shared" si="1"/>
        <v>T</v>
      </c>
      <c r="BJ7" s="54" t="str">
        <f t="shared" si="1"/>
        <v>W</v>
      </c>
      <c r="BK7" s="54" t="str">
        <f t="shared" si="1"/>
        <v>T</v>
      </c>
      <c r="BL7" s="54" t="str">
        <f t="shared" si="1"/>
        <v>F</v>
      </c>
      <c r="BM7" s="54" t="str">
        <f t="shared" si="1"/>
        <v>S</v>
      </c>
      <c r="BN7" s="66" t="str">
        <f t="shared" si="1"/>
        <v>S</v>
      </c>
      <c r="BO7" s="55"/>
      <c r="BP7" s="55"/>
      <c r="BQ7" s="55"/>
      <c r="BR7" s="55"/>
      <c r="BS7" s="55"/>
      <c r="BT7" s="55"/>
      <c r="BU7" s="55"/>
      <c r="BV7" s="55"/>
      <c r="BW7" s="55"/>
      <c r="BX7" s="55"/>
      <c r="BY7" s="55"/>
      <c r="BZ7" s="55"/>
      <c r="CA7" s="55"/>
      <c r="CB7" s="55"/>
      <c r="CC7" s="55"/>
      <c r="CD7" s="55"/>
      <c r="CE7" s="55"/>
      <c r="CF7" s="55"/>
      <c r="CG7" s="55"/>
      <c r="CH7" s="55"/>
      <c r="CI7" s="55"/>
      <c r="CJ7" s="55"/>
      <c r="CK7" s="55"/>
      <c r="CL7" s="55"/>
      <c r="CM7" s="55"/>
      <c r="CN7" s="55"/>
      <c r="CO7" s="55"/>
      <c r="CP7" s="55"/>
      <c r="CQ7" s="55"/>
      <c r="CR7" s="55"/>
      <c r="CS7" s="55"/>
      <c r="CT7" s="55"/>
      <c r="CU7" s="55"/>
      <c r="CV7" s="55"/>
      <c r="CW7" s="55"/>
      <c r="CX7" s="55"/>
      <c r="CY7" s="55"/>
      <c r="CZ7" s="55"/>
      <c r="DA7" s="55"/>
      <c r="DB7" s="55"/>
      <c r="DC7" s="55"/>
      <c r="DD7" s="55"/>
      <c r="DE7" s="55"/>
      <c r="DF7" s="55"/>
      <c r="DG7" s="55"/>
      <c r="DH7" s="55"/>
      <c r="DI7" s="55"/>
      <c r="DJ7" s="55"/>
      <c r="DK7" s="55"/>
      <c r="DL7" s="55"/>
      <c r="DM7" s="55"/>
      <c r="DN7" s="55"/>
      <c r="DO7" s="55"/>
      <c r="DP7" s="55"/>
      <c r="DQ7" s="55"/>
      <c r="DR7" s="55"/>
      <c r="DS7" s="55"/>
      <c r="DT7" s="55"/>
      <c r="DU7" s="55"/>
      <c r="DV7" s="55"/>
      <c r="DW7" s="55"/>
      <c r="DX7" s="55"/>
      <c r="DY7" s="55"/>
      <c r="DZ7" s="55"/>
      <c r="EA7" s="55"/>
      <c r="EB7" s="55"/>
      <c r="EC7" s="55"/>
      <c r="ED7" s="55"/>
      <c r="EE7" s="55"/>
      <c r="EF7" s="55"/>
      <c r="EG7" s="55"/>
      <c r="EH7" s="55"/>
      <c r="EI7" s="55"/>
      <c r="EJ7" s="55"/>
      <c r="EK7" s="55"/>
      <c r="EL7" s="55"/>
      <c r="EM7" s="55"/>
      <c r="EN7" s="55"/>
      <c r="EO7" s="55"/>
      <c r="EP7" s="55"/>
      <c r="EQ7" s="55"/>
      <c r="ER7" s="55"/>
      <c r="ES7" s="55"/>
      <c r="ET7" s="55"/>
    </row>
    <row r="8" spans="1:150" s="26" customFormat="1" ht="22.5" customHeight="1" thickTop="1" x14ac:dyDescent="0.2">
      <c r="A8" s="96" t="str">
        <f>IF(ISERROR(VALUE(SUBSTITUTE(prevWBS,".",""))),"1",IF(ISERROR(FIND("`",SUBSTITUTE(prevWBS,".","`",1))),TEXT(VALUE(prevWBS)+1,"#"),TEXT(VALUE(LEFT(prevWBS,FIND("`",SUBSTITUTE(prevWBS,".","`",1))-1))+1,"#")))</f>
        <v>1</v>
      </c>
      <c r="B8" s="83" t="s">
        <v>137</v>
      </c>
      <c r="D8" s="27"/>
      <c r="E8" s="28"/>
      <c r="F8" s="28"/>
      <c r="G8" s="29"/>
      <c r="H8" s="186">
        <f>AVERAGE(H9:H13)</f>
        <v>0.55999999999999994</v>
      </c>
      <c r="I8" s="111"/>
      <c r="J8" s="99"/>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row>
    <row r="9" spans="1:150" s="32" customFormat="1" ht="22.5" customHeight="1" x14ac:dyDescent="0.2">
      <c r="A9" s="97" t="str">
        <f t="shared" ref="A9:A13" si="2">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93" t="s">
        <v>133</v>
      </c>
      <c r="C9" s="94" t="s">
        <v>191</v>
      </c>
      <c r="D9" s="95"/>
      <c r="E9" s="92">
        <v>45082</v>
      </c>
      <c r="F9" s="88">
        <f t="shared" ref="F9" si="3">IF(ISBLANK(E9)," - ",IF(G9=0,E9,E9+G9-1))</f>
        <v>45086</v>
      </c>
      <c r="G9" s="48">
        <v>5</v>
      </c>
      <c r="H9" s="49">
        <v>1</v>
      </c>
      <c r="I9" s="109">
        <f>IF(OR(F9=0,E9=0),0,NETWORKDAYS(E9,F9))</f>
        <v>5</v>
      </c>
      <c r="J9" s="100"/>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row>
    <row r="10" spans="1:150" s="32" customFormat="1" ht="22.5" customHeight="1" x14ac:dyDescent="0.2">
      <c r="A10" s="97" t="str">
        <f t="shared" si="2"/>
        <v>1.2</v>
      </c>
      <c r="B10" s="93" t="s">
        <v>213</v>
      </c>
      <c r="C10" s="94" t="s">
        <v>217</v>
      </c>
      <c r="D10" s="184"/>
      <c r="E10" s="151">
        <v>45111</v>
      </c>
      <c r="F10" s="152">
        <v>45114</v>
      </c>
      <c r="G10" s="153">
        <f>F10-E10</f>
        <v>3</v>
      </c>
      <c r="H10" s="154">
        <v>1</v>
      </c>
      <c r="I10" s="155"/>
      <c r="J10" s="156"/>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row>
    <row r="11" spans="1:150" s="32" customFormat="1" ht="22.5" customHeight="1" x14ac:dyDescent="0.2">
      <c r="A11" s="97" t="str">
        <f t="shared" si="2"/>
        <v>1.3</v>
      </c>
      <c r="B11" s="93" t="s">
        <v>214</v>
      </c>
      <c r="C11" s="94" t="s">
        <v>217</v>
      </c>
      <c r="D11" s="184"/>
      <c r="E11" s="151">
        <f>F10+3</f>
        <v>45117</v>
      </c>
      <c r="F11" s="152">
        <f>E11+5</f>
        <v>45122</v>
      </c>
      <c r="G11" s="153">
        <f t="shared" ref="G11:G13" si="4">F11-E11</f>
        <v>5</v>
      </c>
      <c r="H11" s="154">
        <v>0.8</v>
      </c>
      <c r="I11" s="155"/>
      <c r="J11" s="156"/>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row>
    <row r="12" spans="1:150" s="32" customFormat="1" ht="22.5" customHeight="1" x14ac:dyDescent="0.2">
      <c r="A12" s="97" t="str">
        <f t="shared" si="2"/>
        <v>1.4</v>
      </c>
      <c r="B12" s="93" t="s">
        <v>215</v>
      </c>
      <c r="C12" s="94" t="s">
        <v>217</v>
      </c>
      <c r="D12" s="184"/>
      <c r="E12" s="151">
        <f t="shared" ref="E12:E13" si="5">F11+3</f>
        <v>45125</v>
      </c>
      <c r="F12" s="152">
        <f t="shared" ref="F12:F13" si="6">E12+5</f>
        <v>45130</v>
      </c>
      <c r="G12" s="153">
        <f t="shared" si="4"/>
        <v>5</v>
      </c>
      <c r="H12" s="154">
        <v>0</v>
      </c>
      <c r="I12" s="155"/>
      <c r="J12" s="156"/>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c r="BM12" s="34"/>
      <c r="BN12" s="34"/>
    </row>
    <row r="13" spans="1:150" s="32" customFormat="1" ht="22.5" customHeight="1" x14ac:dyDescent="0.2">
      <c r="A13" s="97" t="str">
        <f t="shared" si="2"/>
        <v>1.5</v>
      </c>
      <c r="B13" s="93" t="s">
        <v>216</v>
      </c>
      <c r="C13" s="94" t="s">
        <v>217</v>
      </c>
      <c r="D13" s="184"/>
      <c r="E13" s="151">
        <f t="shared" si="5"/>
        <v>45133</v>
      </c>
      <c r="F13" s="152">
        <f t="shared" si="6"/>
        <v>45138</v>
      </c>
      <c r="G13" s="153">
        <f t="shared" si="4"/>
        <v>5</v>
      </c>
      <c r="H13" s="154">
        <v>0</v>
      </c>
      <c r="I13" s="155"/>
      <c r="J13" s="156"/>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c r="BM13" s="34"/>
      <c r="BN13" s="34"/>
    </row>
    <row r="14" spans="1:150" s="30" customFormat="1" ht="22.5" customHeight="1" x14ac:dyDescent="0.2">
      <c r="A14" s="98" t="str">
        <f>IF(ISERROR(VALUE(SUBSTITUTE(prevWBS,".",""))),"1",IF(ISERROR(FIND("`",SUBSTITUTE(prevWBS,".","`",1))),TEXT(VALUE(prevWBS)+1,"#"),TEXT(VALUE(LEFT(prevWBS,FIND("`",SUBSTITUTE(prevWBS,".","`",1))-1))+1,"#")))</f>
        <v>2</v>
      </c>
      <c r="B14" s="84" t="s">
        <v>138</v>
      </c>
      <c r="D14" s="36"/>
      <c r="E14" s="85"/>
      <c r="F14" s="86"/>
      <c r="G14" s="37"/>
      <c r="H14" s="185">
        <f>AVERAGE(H15:H21)</f>
        <v>1</v>
      </c>
      <c r="I14" s="110"/>
      <c r="J14" s="101"/>
      <c r="K14" s="36"/>
      <c r="L14" s="36"/>
      <c r="M14" s="36"/>
      <c r="N14" s="36"/>
      <c r="O14" s="36"/>
      <c r="P14" s="36"/>
      <c r="Q14" s="36"/>
      <c r="R14" s="36"/>
      <c r="S14" s="36"/>
      <c r="T14" s="36"/>
      <c r="U14" s="36"/>
      <c r="V14" s="36"/>
      <c r="W14" s="36"/>
      <c r="X14" s="36"/>
      <c r="Y14" s="36"/>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6"/>
      <c r="BF14" s="36"/>
      <c r="BG14" s="36"/>
      <c r="BH14" s="36"/>
      <c r="BI14" s="36"/>
      <c r="BJ14" s="36"/>
      <c r="BK14" s="36"/>
      <c r="BL14" s="36"/>
      <c r="BM14" s="36"/>
      <c r="BN14" s="36"/>
    </row>
    <row r="15" spans="1:150" s="32" customFormat="1" ht="22.5" customHeight="1" x14ac:dyDescent="0.2">
      <c r="A15" s="97" t="str">
        <f t="shared" ref="A15:A21"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5" s="35" t="s">
        <v>134</v>
      </c>
      <c r="C15" s="94" t="s">
        <v>191</v>
      </c>
      <c r="D15" s="33"/>
      <c r="E15" s="92">
        <v>45083</v>
      </c>
      <c r="F15" s="88">
        <f t="shared" ref="F15" si="8">IF(ISBLANK(E15)," - ",IF(G15=0,E15,E15+G15-1))</f>
        <v>45090</v>
      </c>
      <c r="G15" s="48">
        <v>8</v>
      </c>
      <c r="H15" s="49">
        <v>1</v>
      </c>
      <c r="I15" s="109">
        <f t="shared" ref="I15" si="9">IF(OR(F15=0,E15=0),0,NETWORKDAYS(E15,F15))</f>
        <v>6</v>
      </c>
      <c r="J15" s="100"/>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c r="BN15" s="34"/>
    </row>
    <row r="16" spans="1:150" s="32" customFormat="1" ht="22.5" customHeight="1" x14ac:dyDescent="0.2">
      <c r="A16" s="97" t="str">
        <f t="shared" si="7"/>
        <v>2.2</v>
      </c>
      <c r="B16" s="35" t="s">
        <v>144</v>
      </c>
      <c r="C16" s="94" t="s">
        <v>191</v>
      </c>
      <c r="D16" s="33"/>
      <c r="E16" s="92">
        <v>45085</v>
      </c>
      <c r="F16" s="88">
        <f t="shared" ref="F16" si="10">IF(ISBLANK(E16)," - ",IF(G16=0,E16,E16+G16-1))</f>
        <v>45092</v>
      </c>
      <c r="G16" s="48">
        <v>8</v>
      </c>
      <c r="H16" s="49">
        <v>1</v>
      </c>
      <c r="I16" s="109">
        <f t="shared" ref="I16" si="11">IF(OR(F16=0,E16=0),0,NETWORKDAYS(E16,F16))</f>
        <v>6</v>
      </c>
      <c r="J16" s="100"/>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row>
    <row r="17" spans="1:66" s="32" customFormat="1" ht="22.5" customHeight="1" x14ac:dyDescent="0.2">
      <c r="A17" s="97" t="str">
        <f t="shared" si="7"/>
        <v>2.3</v>
      </c>
      <c r="B17" s="35" t="s">
        <v>145</v>
      </c>
      <c r="C17" s="94" t="s">
        <v>191</v>
      </c>
      <c r="D17" s="33"/>
      <c r="E17" s="92">
        <f>F16+1</f>
        <v>45093</v>
      </c>
      <c r="F17" s="88">
        <f t="shared" ref="F17:F21" si="12">IF(ISBLANK(E17)," - ",IF(G17=0,E17,E17+G17-1))</f>
        <v>45094</v>
      </c>
      <c r="G17" s="48">
        <v>2</v>
      </c>
      <c r="H17" s="49">
        <v>1</v>
      </c>
      <c r="I17" s="109">
        <f t="shared" ref="I17:I21" si="13">IF(OR(F17=0,E17=0),0,NETWORKDAYS(E17,F17))</f>
        <v>1</v>
      </c>
      <c r="J17" s="100"/>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c r="BN17" s="34"/>
    </row>
    <row r="18" spans="1:66" s="32" customFormat="1" ht="22.5" customHeight="1" x14ac:dyDescent="0.2">
      <c r="A18" s="97" t="str">
        <f t="shared" si="7"/>
        <v>2.4</v>
      </c>
      <c r="B18" s="35" t="s">
        <v>199</v>
      </c>
      <c r="C18" s="94" t="s">
        <v>136</v>
      </c>
      <c r="D18" s="157"/>
      <c r="E18" s="92">
        <f>F17+1</f>
        <v>45095</v>
      </c>
      <c r="F18" s="88">
        <f t="shared" si="12"/>
        <v>45109</v>
      </c>
      <c r="G18" s="48">
        <v>15</v>
      </c>
      <c r="H18" s="49">
        <v>1</v>
      </c>
      <c r="I18" s="109">
        <f t="shared" si="13"/>
        <v>10</v>
      </c>
      <c r="J18" s="156"/>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row>
    <row r="19" spans="1:66" s="32" customFormat="1" ht="22.5" customHeight="1" x14ac:dyDescent="0.2">
      <c r="A19" s="97" t="str">
        <f t="shared" si="7"/>
        <v>2.5</v>
      </c>
      <c r="B19" s="35" t="s">
        <v>201</v>
      </c>
      <c r="C19" s="94" t="s">
        <v>191</v>
      </c>
      <c r="D19" s="157"/>
      <c r="E19" s="92">
        <f t="shared" ref="E19:E21" si="14">F18+1</f>
        <v>45110</v>
      </c>
      <c r="F19" s="88">
        <f t="shared" si="12"/>
        <v>45111</v>
      </c>
      <c r="G19" s="48">
        <v>2</v>
      </c>
      <c r="H19" s="49">
        <v>1</v>
      </c>
      <c r="I19" s="109">
        <f t="shared" si="13"/>
        <v>2</v>
      </c>
      <c r="J19" s="156"/>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c r="BM19" s="34"/>
      <c r="BN19" s="34"/>
    </row>
    <row r="20" spans="1:66" s="32" customFormat="1" ht="22.5" customHeight="1" x14ac:dyDescent="0.2">
      <c r="A20" s="97" t="str">
        <f t="shared" si="7"/>
        <v>2.6</v>
      </c>
      <c r="B20" s="35" t="s">
        <v>200</v>
      </c>
      <c r="C20" s="94" t="s">
        <v>150</v>
      </c>
      <c r="D20" s="157"/>
      <c r="E20" s="92">
        <f t="shared" si="14"/>
        <v>45112</v>
      </c>
      <c r="F20" s="88">
        <f>IF(ISBLANK(E20)," - ",IF(G20=0,E20,E20+G20-1))</f>
        <v>45138</v>
      </c>
      <c r="G20" s="48">
        <v>27</v>
      </c>
      <c r="H20" s="49">
        <v>1</v>
      </c>
      <c r="I20" s="109">
        <f t="shared" si="13"/>
        <v>19</v>
      </c>
      <c r="J20" s="156"/>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row>
    <row r="21" spans="1:66" s="32" customFormat="1" ht="22.5" customHeight="1" x14ac:dyDescent="0.2">
      <c r="A21" s="97" t="str">
        <f t="shared" si="7"/>
        <v>2.7</v>
      </c>
      <c r="B21" s="35" t="s">
        <v>202</v>
      </c>
      <c r="C21" s="94" t="s">
        <v>191</v>
      </c>
      <c r="D21" s="157"/>
      <c r="E21" s="92">
        <f t="shared" si="14"/>
        <v>45139</v>
      </c>
      <c r="F21" s="88">
        <f t="shared" si="12"/>
        <v>45140</v>
      </c>
      <c r="G21" s="48">
        <v>2</v>
      </c>
      <c r="H21" s="49">
        <v>1</v>
      </c>
      <c r="I21" s="109">
        <f t="shared" si="13"/>
        <v>2</v>
      </c>
      <c r="J21" s="156"/>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c r="BM21" s="34"/>
      <c r="BN21" s="34"/>
    </row>
    <row r="22" spans="1:66" s="30" customFormat="1" ht="22.5" customHeight="1" x14ac:dyDescent="0.2">
      <c r="A22" s="98">
        <v>3</v>
      </c>
      <c r="B22" s="84" t="s">
        <v>195</v>
      </c>
      <c r="D22" s="36"/>
      <c r="E22" s="85"/>
      <c r="F22" s="86"/>
      <c r="G22" s="37"/>
      <c r="H22" s="185">
        <f>H23</f>
        <v>0.9</v>
      </c>
      <c r="I22" s="110"/>
      <c r="J22" s="101"/>
      <c r="K22" s="36"/>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36"/>
      <c r="AM22" s="36"/>
      <c r="AN22" s="36"/>
      <c r="AO22" s="36"/>
      <c r="AP22" s="36"/>
      <c r="AQ22" s="36"/>
      <c r="AR22" s="36"/>
      <c r="AS22" s="36"/>
      <c r="AT22" s="36"/>
      <c r="AU22" s="36"/>
      <c r="AV22" s="36"/>
      <c r="AW22" s="36"/>
      <c r="AX22" s="36"/>
      <c r="AY22" s="36"/>
      <c r="AZ22" s="36"/>
      <c r="BA22" s="36"/>
      <c r="BB22" s="36"/>
      <c r="BC22" s="36"/>
      <c r="BD22" s="36"/>
      <c r="BE22" s="36"/>
      <c r="BF22" s="36"/>
      <c r="BG22" s="36"/>
      <c r="BH22" s="36"/>
      <c r="BI22" s="36"/>
      <c r="BJ22" s="36"/>
      <c r="BK22" s="36"/>
      <c r="BL22" s="36"/>
      <c r="BM22" s="36"/>
      <c r="BN22" s="36"/>
    </row>
    <row r="23" spans="1:66" s="32" customFormat="1" ht="22.5" customHeight="1" x14ac:dyDescent="0.2">
      <c r="A23" s="97" t="str">
        <f t="shared" ref="A23:A29" si="1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3" s="170" t="s">
        <v>135</v>
      </c>
      <c r="C23" s="172" t="s">
        <v>136</v>
      </c>
      <c r="D23" s="173"/>
      <c r="E23" s="174">
        <f>F21+1</f>
        <v>45141</v>
      </c>
      <c r="F23" s="162">
        <f t="shared" ref="F23" si="16">IF(ISBLANK(E23)," - ",IF(G23=0,E23,E23+G23-1))</f>
        <v>45170</v>
      </c>
      <c r="G23" s="175">
        <v>30</v>
      </c>
      <c r="H23" s="176">
        <f>AVERAGE(H24:H27)</f>
        <v>0.9</v>
      </c>
      <c r="I23" s="165">
        <f t="shared" ref="I23" si="17">IF(OR(F23=0,E23=0),0,NETWORKDAYS(E23,F23))</f>
        <v>22</v>
      </c>
      <c r="J23" s="100"/>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34"/>
      <c r="BF23" s="34"/>
      <c r="BG23" s="34"/>
      <c r="BH23" s="34"/>
      <c r="BI23" s="34"/>
      <c r="BJ23" s="34"/>
      <c r="BK23" s="34"/>
      <c r="BL23" s="34"/>
      <c r="BM23" s="34"/>
      <c r="BN23" s="34"/>
    </row>
    <row r="24" spans="1:66" s="32" customFormat="1" ht="22.5" customHeight="1" x14ac:dyDescent="0.2">
      <c r="A24" s="9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v>
      </c>
      <c r="B24" s="166" t="s">
        <v>189</v>
      </c>
      <c r="C24" s="94" t="s">
        <v>136</v>
      </c>
      <c r="D24" s="95"/>
      <c r="E24" s="92"/>
      <c r="F24" s="88"/>
      <c r="G24" s="48"/>
      <c r="H24" s="169">
        <v>1</v>
      </c>
      <c r="I24" s="109"/>
      <c r="J24" s="100"/>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c r="BL24" s="34"/>
      <c r="BM24" s="34"/>
      <c r="BN24" s="34"/>
    </row>
    <row r="25" spans="1:66" s="32" customFormat="1" ht="22.5" customHeight="1" x14ac:dyDescent="0.2">
      <c r="A25" s="9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3.1.2</v>
      </c>
      <c r="B25" s="166" t="s">
        <v>154</v>
      </c>
      <c r="C25" s="94" t="s">
        <v>136</v>
      </c>
      <c r="D25" s="95"/>
      <c r="E25" s="92"/>
      <c r="F25" s="88"/>
      <c r="G25" s="48"/>
      <c r="H25" s="169">
        <v>0.8</v>
      </c>
      <c r="I25" s="109"/>
      <c r="J25" s="100"/>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c r="BN25" s="34"/>
    </row>
    <row r="26" spans="1:66" s="32" customFormat="1" ht="22.5" customHeight="1" x14ac:dyDescent="0.2">
      <c r="A26" s="9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3.1.3</v>
      </c>
      <c r="B26" s="166" t="s">
        <v>153</v>
      </c>
      <c r="C26" s="94" t="s">
        <v>136</v>
      </c>
      <c r="D26" s="95"/>
      <c r="E26" s="92"/>
      <c r="F26" s="88"/>
      <c r="G26" s="48"/>
      <c r="H26" s="169">
        <v>0.8</v>
      </c>
      <c r="I26" s="109"/>
      <c r="J26" s="100"/>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c r="BM26" s="34"/>
      <c r="BN26" s="34"/>
    </row>
    <row r="27" spans="1:66" s="32" customFormat="1" ht="22.5" customHeight="1" x14ac:dyDescent="0.2">
      <c r="A27" s="9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3.1.4</v>
      </c>
      <c r="B27" s="166" t="s">
        <v>204</v>
      </c>
      <c r="C27" s="94" t="s">
        <v>136</v>
      </c>
      <c r="D27" s="95"/>
      <c r="E27" s="92"/>
      <c r="F27" s="88"/>
      <c r="G27" s="48"/>
      <c r="H27" s="169">
        <v>1</v>
      </c>
      <c r="I27" s="155"/>
      <c r="J27" s="156"/>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34"/>
      <c r="BG27" s="34"/>
      <c r="BH27" s="34"/>
      <c r="BI27" s="34"/>
      <c r="BJ27" s="34"/>
      <c r="BK27" s="34"/>
      <c r="BL27" s="34"/>
      <c r="BM27" s="34"/>
      <c r="BN27" s="34"/>
    </row>
    <row r="28" spans="1:66" s="30" customFormat="1" ht="22.5" customHeight="1" x14ac:dyDescent="0.2">
      <c r="A28" s="98" t="str">
        <f>IF(ISERROR(VALUE(SUBSTITUTE(prevWBS,".",""))),"1",IF(ISERROR(FIND("`",SUBSTITUTE(prevWBS,".","`",1))),TEXT(VALUE(prevWBS)+1,"#"),TEXT(VALUE(LEFT(prevWBS,FIND("`",SUBSTITUTE(prevWBS,".","`",1))-1))+1,"#")))</f>
        <v>4</v>
      </c>
      <c r="B28" s="84" t="s">
        <v>192</v>
      </c>
      <c r="D28" s="36"/>
      <c r="E28" s="85"/>
      <c r="F28" s="86"/>
      <c r="G28" s="37"/>
      <c r="H28" s="185">
        <f>AVERAGE(H29,H46,H53,H67,H78,H89)</f>
        <v>0.14791666666666667</v>
      </c>
      <c r="I28" s="110"/>
      <c r="J28" s="101"/>
      <c r="K28" s="36"/>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36"/>
      <c r="AM28" s="36"/>
      <c r="AN28" s="36"/>
      <c r="AO28" s="36"/>
      <c r="AP28" s="36"/>
      <c r="AQ28" s="36"/>
      <c r="AR28" s="36"/>
      <c r="AS28" s="36"/>
      <c r="AT28" s="36"/>
      <c r="AU28" s="36"/>
      <c r="AV28" s="36"/>
      <c r="AW28" s="36"/>
      <c r="AX28" s="36"/>
      <c r="AY28" s="36"/>
      <c r="AZ28" s="36"/>
      <c r="BA28" s="36"/>
      <c r="BB28" s="36"/>
      <c r="BC28" s="36"/>
      <c r="BD28" s="36"/>
      <c r="BE28" s="36"/>
      <c r="BF28" s="36"/>
      <c r="BG28" s="36"/>
      <c r="BH28" s="36"/>
      <c r="BI28" s="36"/>
      <c r="BJ28" s="36"/>
      <c r="BK28" s="36"/>
      <c r="BL28" s="36"/>
      <c r="BM28" s="36"/>
      <c r="BN28" s="36"/>
    </row>
    <row r="29" spans="1:66" s="32" customFormat="1" ht="22.5" customHeight="1" x14ac:dyDescent="0.2">
      <c r="A29" s="97" t="str">
        <f t="shared" si="15"/>
        <v>4.1</v>
      </c>
      <c r="B29" s="170" t="s">
        <v>151</v>
      </c>
      <c r="C29" s="172" t="s">
        <v>136</v>
      </c>
      <c r="D29" s="173"/>
      <c r="E29" s="174">
        <f>F23+6</f>
        <v>45176</v>
      </c>
      <c r="F29" s="162">
        <f>IF(ISBLANK(E29)," - ",IF(G29=0,E29,E29+G29-1))</f>
        <v>45205</v>
      </c>
      <c r="G29" s="175">
        <v>30</v>
      </c>
      <c r="H29" s="176">
        <f>AVERAGE(H30:H45)</f>
        <v>0.4375</v>
      </c>
      <c r="I29" s="165">
        <f t="shared" ref="I29" si="18">IF(OR(F29=0,E29=0),0,NETWORKDAYS(E29,F29))</f>
        <v>22</v>
      </c>
      <c r="J29" s="100"/>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c r="BM29" s="34"/>
      <c r="BN29" s="34"/>
    </row>
    <row r="30" spans="1:66" s="32" customFormat="1" ht="22.5" customHeight="1" x14ac:dyDescent="0.2">
      <c r="A30" s="97" t="str">
        <f t="shared" ref="A30:A45" si="19">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4.1.1</v>
      </c>
      <c r="B30" s="166" t="s">
        <v>161</v>
      </c>
      <c r="C30" s="94" t="s">
        <v>136</v>
      </c>
      <c r="D30" s="95"/>
      <c r="E30" s="92"/>
      <c r="F30" s="88"/>
      <c r="G30" s="48"/>
      <c r="H30" s="169">
        <v>1</v>
      </c>
      <c r="I30" s="109"/>
      <c r="J30" s="100"/>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c r="BN30" s="34"/>
    </row>
    <row r="31" spans="1:66" s="32" customFormat="1" ht="22.5" customHeight="1" x14ac:dyDescent="0.2">
      <c r="A31" s="97" t="str">
        <f t="shared" si="19"/>
        <v>4.1.2</v>
      </c>
      <c r="B31" s="166" t="s">
        <v>162</v>
      </c>
      <c r="C31" s="94" t="s">
        <v>136</v>
      </c>
      <c r="D31" s="95"/>
      <c r="E31" s="92"/>
      <c r="F31" s="88"/>
      <c r="G31" s="48"/>
      <c r="H31" s="169">
        <v>1</v>
      </c>
      <c r="I31" s="109"/>
      <c r="J31" s="100"/>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c r="BM31" s="34"/>
      <c r="BN31" s="34"/>
    </row>
    <row r="32" spans="1:66" s="32" customFormat="1" ht="22.5" customHeight="1" x14ac:dyDescent="0.2">
      <c r="A32" s="97" t="str">
        <f t="shared" si="19"/>
        <v>4.1.3</v>
      </c>
      <c r="B32" s="166" t="s">
        <v>163</v>
      </c>
      <c r="C32" s="94" t="s">
        <v>136</v>
      </c>
      <c r="D32" s="95"/>
      <c r="E32" s="92"/>
      <c r="F32" s="88"/>
      <c r="G32" s="48"/>
      <c r="H32" s="169">
        <v>1</v>
      </c>
      <c r="I32" s="109"/>
      <c r="J32" s="100"/>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34"/>
      <c r="BA32" s="34"/>
      <c r="BB32" s="34"/>
      <c r="BC32" s="34"/>
      <c r="BD32" s="34"/>
      <c r="BE32" s="34"/>
      <c r="BF32" s="34"/>
      <c r="BG32" s="34"/>
      <c r="BH32" s="34"/>
      <c r="BI32" s="34"/>
      <c r="BJ32" s="34"/>
      <c r="BK32" s="34"/>
      <c r="BL32" s="34"/>
      <c r="BM32" s="34"/>
      <c r="BN32" s="34"/>
    </row>
    <row r="33" spans="1:66" s="32" customFormat="1" ht="22.5" customHeight="1" x14ac:dyDescent="0.2">
      <c r="A33" s="97" t="str">
        <f t="shared" si="19"/>
        <v>4.1.4</v>
      </c>
      <c r="B33" s="166" t="s">
        <v>164</v>
      </c>
      <c r="C33" s="94" t="s">
        <v>136</v>
      </c>
      <c r="D33" s="95"/>
      <c r="E33" s="92"/>
      <c r="F33" s="88"/>
      <c r="G33" s="48"/>
      <c r="H33" s="169">
        <v>1</v>
      </c>
      <c r="I33" s="109"/>
      <c r="J33" s="100"/>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34"/>
      <c r="BF33" s="34"/>
      <c r="BG33" s="34"/>
      <c r="BH33" s="34"/>
      <c r="BI33" s="34"/>
      <c r="BJ33" s="34"/>
      <c r="BK33" s="34"/>
      <c r="BL33" s="34"/>
      <c r="BM33" s="34"/>
      <c r="BN33" s="34"/>
    </row>
    <row r="34" spans="1:66" s="32" customFormat="1" ht="22.5" customHeight="1" x14ac:dyDescent="0.2">
      <c r="A34" s="97" t="str">
        <f t="shared" si="19"/>
        <v>4.1.5</v>
      </c>
      <c r="B34" s="166" t="s">
        <v>165</v>
      </c>
      <c r="C34" s="94" t="s">
        <v>136</v>
      </c>
      <c r="D34" s="95"/>
      <c r="E34" s="92"/>
      <c r="F34" s="88"/>
      <c r="G34" s="48"/>
      <c r="H34" s="169">
        <v>1</v>
      </c>
      <c r="I34" s="109"/>
      <c r="J34" s="100"/>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c r="BM34" s="34"/>
      <c r="BN34" s="34"/>
    </row>
    <row r="35" spans="1:66" s="32" customFormat="1" ht="22.5" customHeight="1" x14ac:dyDescent="0.2">
      <c r="A35" s="97" t="str">
        <f t="shared" si="19"/>
        <v>4.1.6</v>
      </c>
      <c r="B35" s="166" t="s">
        <v>166</v>
      </c>
      <c r="C35" s="94" t="s">
        <v>136</v>
      </c>
      <c r="D35" s="95"/>
      <c r="E35" s="92"/>
      <c r="F35" s="88"/>
      <c r="G35" s="48"/>
      <c r="H35" s="169">
        <v>1</v>
      </c>
      <c r="I35" s="109"/>
      <c r="J35" s="100"/>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c r="BN35" s="34"/>
    </row>
    <row r="36" spans="1:66" s="32" customFormat="1" ht="22.5" customHeight="1" x14ac:dyDescent="0.2">
      <c r="A36" s="97" t="str">
        <f t="shared" si="19"/>
        <v>4.1.7</v>
      </c>
      <c r="B36" s="166" t="s">
        <v>203</v>
      </c>
      <c r="C36" s="94" t="s">
        <v>136</v>
      </c>
      <c r="D36" s="95"/>
      <c r="E36" s="92"/>
      <c r="F36" s="88"/>
      <c r="G36" s="48"/>
      <c r="H36" s="169">
        <v>0.5</v>
      </c>
      <c r="I36" s="109"/>
      <c r="J36" s="100"/>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c r="BM36" s="34"/>
      <c r="BN36" s="34"/>
    </row>
    <row r="37" spans="1:66" s="32" customFormat="1" ht="22.5" customHeight="1" x14ac:dyDescent="0.2">
      <c r="A37" s="97" t="str">
        <f t="shared" si="19"/>
        <v>4.1.8</v>
      </c>
      <c r="B37" s="166" t="s">
        <v>169</v>
      </c>
      <c r="C37" s="94" t="s">
        <v>136</v>
      </c>
      <c r="D37" s="95"/>
      <c r="E37" s="92"/>
      <c r="F37" s="88"/>
      <c r="G37" s="48"/>
      <c r="H37" s="169">
        <v>0.5</v>
      </c>
      <c r="I37" s="109"/>
      <c r="J37" s="100"/>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c r="BM37" s="34"/>
      <c r="BN37" s="34"/>
    </row>
    <row r="38" spans="1:66" s="32" customFormat="1" ht="22.5" customHeight="1" x14ac:dyDescent="0.2">
      <c r="A38" s="97" t="str">
        <f t="shared" si="19"/>
        <v>4.1.9</v>
      </c>
      <c r="B38" s="166" t="s">
        <v>168</v>
      </c>
      <c r="C38" s="94" t="s">
        <v>136</v>
      </c>
      <c r="D38" s="95"/>
      <c r="E38" s="92"/>
      <c r="F38" s="88"/>
      <c r="G38" s="48"/>
      <c r="H38" s="169">
        <v>0</v>
      </c>
      <c r="I38" s="109"/>
      <c r="J38" s="100"/>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c r="BM38" s="34"/>
      <c r="BN38" s="34"/>
    </row>
    <row r="39" spans="1:66" s="32" customFormat="1" ht="22.5" customHeight="1" x14ac:dyDescent="0.2">
      <c r="A39" s="97" t="str">
        <f t="shared" si="19"/>
        <v>4.1.10</v>
      </c>
      <c r="B39" s="166" t="s">
        <v>170</v>
      </c>
      <c r="C39" s="94" t="s">
        <v>136</v>
      </c>
      <c r="D39" s="95"/>
      <c r="E39" s="92"/>
      <c r="F39" s="88"/>
      <c r="G39" s="48"/>
      <c r="H39" s="169">
        <v>0</v>
      </c>
      <c r="I39" s="109"/>
      <c r="J39" s="100"/>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row>
    <row r="40" spans="1:66" s="32" customFormat="1" ht="22.5" customHeight="1" x14ac:dyDescent="0.2">
      <c r="A40" s="97" t="str">
        <f t="shared" si="19"/>
        <v>4.1.11</v>
      </c>
      <c r="B40" s="166" t="s">
        <v>171</v>
      </c>
      <c r="C40" s="94" t="s">
        <v>136</v>
      </c>
      <c r="D40" s="95"/>
      <c r="E40" s="92"/>
      <c r="F40" s="88"/>
      <c r="G40" s="48"/>
      <c r="H40" s="169">
        <v>0</v>
      </c>
      <c r="I40" s="109"/>
      <c r="J40" s="100"/>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row>
    <row r="41" spans="1:66" s="32" customFormat="1" ht="22.5" customHeight="1" x14ac:dyDescent="0.2">
      <c r="A41" s="97" t="str">
        <f t="shared" si="19"/>
        <v>4.1.12</v>
      </c>
      <c r="B41" s="166" t="s">
        <v>167</v>
      </c>
      <c r="C41" s="94" t="s">
        <v>136</v>
      </c>
      <c r="D41" s="95"/>
      <c r="E41" s="92"/>
      <c r="F41" s="88"/>
      <c r="G41" s="48"/>
      <c r="H41" s="169">
        <v>0</v>
      </c>
      <c r="I41" s="109"/>
      <c r="J41" s="100"/>
      <c r="K41" s="34"/>
      <c r="L41" s="34"/>
      <c r="M41" s="34"/>
      <c r="N41" s="34"/>
      <c r="O41" s="34"/>
      <c r="P41" s="34"/>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c r="AS41" s="34"/>
      <c r="AT41" s="34"/>
      <c r="AU41" s="34"/>
      <c r="AV41" s="34"/>
      <c r="AW41" s="34"/>
      <c r="AX41" s="34"/>
      <c r="AY41" s="34"/>
      <c r="AZ41" s="34"/>
      <c r="BA41" s="34"/>
      <c r="BB41" s="34"/>
      <c r="BC41" s="34"/>
      <c r="BD41" s="34"/>
      <c r="BE41" s="34"/>
      <c r="BF41" s="34"/>
      <c r="BG41" s="34"/>
      <c r="BH41" s="34"/>
      <c r="BI41" s="34"/>
      <c r="BJ41" s="34"/>
      <c r="BK41" s="34"/>
      <c r="BL41" s="34"/>
      <c r="BM41" s="34"/>
      <c r="BN41" s="34"/>
    </row>
    <row r="42" spans="1:66" s="32" customFormat="1" ht="22.5" customHeight="1" x14ac:dyDescent="0.2">
      <c r="A42" s="97" t="str">
        <f t="shared" si="19"/>
        <v>4.1.13</v>
      </c>
      <c r="B42" s="166" t="s">
        <v>190</v>
      </c>
      <c r="C42" s="94" t="s">
        <v>136</v>
      </c>
      <c r="D42" s="95"/>
      <c r="E42" s="92"/>
      <c r="F42" s="88"/>
      <c r="G42" s="48"/>
      <c r="H42" s="169">
        <v>0</v>
      </c>
      <c r="I42" s="109"/>
      <c r="J42" s="100"/>
      <c r="K42" s="34"/>
      <c r="L42" s="34"/>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
      <c r="AT42" s="34"/>
      <c r="AU42" s="34"/>
      <c r="AV42" s="34"/>
      <c r="AW42" s="34"/>
      <c r="AX42" s="34"/>
      <c r="AY42" s="34"/>
      <c r="AZ42" s="34"/>
      <c r="BA42" s="34"/>
      <c r="BB42" s="34"/>
      <c r="BC42" s="34"/>
      <c r="BD42" s="34"/>
      <c r="BE42" s="34"/>
      <c r="BF42" s="34"/>
      <c r="BG42" s="34"/>
      <c r="BH42" s="34"/>
      <c r="BI42" s="34"/>
      <c r="BJ42" s="34"/>
      <c r="BK42" s="34"/>
      <c r="BL42" s="34"/>
      <c r="BM42" s="34"/>
      <c r="BN42" s="34"/>
    </row>
    <row r="43" spans="1:66" s="32" customFormat="1" ht="22.5" customHeight="1" x14ac:dyDescent="0.2">
      <c r="A43" s="97" t="str">
        <f t="shared" si="19"/>
        <v>4.1.14</v>
      </c>
      <c r="B43" s="166" t="s">
        <v>160</v>
      </c>
      <c r="C43" s="94" t="s">
        <v>136</v>
      </c>
      <c r="D43" s="95"/>
      <c r="E43" s="92"/>
      <c r="F43" s="88"/>
      <c r="G43" s="48"/>
      <c r="H43" s="169">
        <v>0</v>
      </c>
      <c r="I43" s="109"/>
      <c r="J43" s="100"/>
      <c r="K43" s="34"/>
      <c r="L43" s="34"/>
      <c r="M43" s="34"/>
      <c r="N43" s="34"/>
      <c r="O43" s="34"/>
      <c r="P43" s="34"/>
      <c r="Q43" s="34"/>
      <c r="R43" s="34"/>
      <c r="S43" s="34"/>
      <c r="T43" s="34"/>
      <c r="U43" s="34"/>
      <c r="V43" s="34"/>
      <c r="W43" s="34"/>
      <c r="X43" s="34"/>
      <c r="Y43" s="34"/>
      <c r="Z43" s="34"/>
      <c r="AA43" s="34"/>
      <c r="AB43" s="34"/>
      <c r="AC43" s="34"/>
      <c r="AD43" s="34"/>
      <c r="AE43" s="34"/>
      <c r="AF43" s="34"/>
      <c r="AG43" s="34"/>
      <c r="AH43" s="34"/>
      <c r="AI43" s="34"/>
      <c r="AJ43" s="34"/>
      <c r="AK43" s="34"/>
      <c r="AL43" s="34"/>
      <c r="AM43" s="34"/>
      <c r="AN43" s="34"/>
      <c r="AO43" s="34"/>
      <c r="AP43" s="34"/>
      <c r="AQ43" s="34"/>
      <c r="AR43" s="34"/>
      <c r="AS43" s="34"/>
      <c r="AT43" s="34"/>
      <c r="AU43" s="34"/>
      <c r="AV43" s="34"/>
      <c r="AW43" s="34"/>
      <c r="AX43" s="34"/>
      <c r="AY43" s="34"/>
      <c r="AZ43" s="34"/>
      <c r="BA43" s="34"/>
      <c r="BB43" s="34"/>
      <c r="BC43" s="34"/>
      <c r="BD43" s="34"/>
      <c r="BE43" s="34"/>
      <c r="BF43" s="34"/>
      <c r="BG43" s="34"/>
      <c r="BH43" s="34"/>
      <c r="BI43" s="34"/>
      <c r="BJ43" s="34"/>
      <c r="BK43" s="34"/>
      <c r="BL43" s="34"/>
      <c r="BM43" s="34"/>
      <c r="BN43" s="34"/>
    </row>
    <row r="44" spans="1:66" s="32" customFormat="1" ht="22.5" customHeight="1" x14ac:dyDescent="0.2">
      <c r="A44" s="97" t="str">
        <f t="shared" si="19"/>
        <v>4.1.15</v>
      </c>
      <c r="B44" s="166" t="s">
        <v>173</v>
      </c>
      <c r="C44" s="94" t="s">
        <v>136</v>
      </c>
      <c r="D44" s="95"/>
      <c r="E44" s="92"/>
      <c r="F44" s="88"/>
      <c r="G44" s="48"/>
      <c r="H44" s="169">
        <v>0</v>
      </c>
      <c r="I44" s="109"/>
      <c r="J44" s="100"/>
      <c r="K44" s="34"/>
      <c r="L44" s="34"/>
      <c r="M44" s="34"/>
      <c r="N44" s="34"/>
      <c r="O44" s="34"/>
      <c r="P44" s="34"/>
      <c r="Q44" s="34"/>
      <c r="R44" s="34"/>
      <c r="S44" s="34"/>
      <c r="T44" s="34"/>
      <c r="U44" s="34"/>
      <c r="V44" s="34"/>
      <c r="W44" s="34"/>
      <c r="X44" s="34"/>
      <c r="Y44" s="34"/>
      <c r="Z44" s="34"/>
      <c r="AA44" s="34"/>
      <c r="AB44" s="34"/>
      <c r="AC44" s="34"/>
      <c r="AD44" s="34"/>
      <c r="AE44" s="34"/>
      <c r="AF44" s="34"/>
      <c r="AG44" s="34"/>
      <c r="AH44" s="34"/>
      <c r="AI44" s="34"/>
      <c r="AJ44" s="34"/>
      <c r="AK44" s="34"/>
      <c r="AL44" s="34"/>
      <c r="AM44" s="34"/>
      <c r="AN44" s="34"/>
      <c r="AO44" s="34"/>
      <c r="AP44" s="34"/>
      <c r="AQ44" s="34"/>
      <c r="AR44" s="34"/>
      <c r="AS44" s="34"/>
      <c r="AT44" s="34"/>
      <c r="AU44" s="34"/>
      <c r="AV44" s="34"/>
      <c r="AW44" s="34"/>
      <c r="AX44" s="34"/>
      <c r="AY44" s="34"/>
      <c r="AZ44" s="34"/>
      <c r="BA44" s="34"/>
      <c r="BB44" s="34"/>
      <c r="BC44" s="34"/>
      <c r="BD44" s="34"/>
      <c r="BE44" s="34"/>
      <c r="BF44" s="34"/>
      <c r="BG44" s="34"/>
      <c r="BH44" s="34"/>
      <c r="BI44" s="34"/>
      <c r="BJ44" s="34"/>
      <c r="BK44" s="34"/>
      <c r="BL44" s="34"/>
      <c r="BM44" s="34"/>
      <c r="BN44" s="34"/>
    </row>
    <row r="45" spans="1:66" s="32" customFormat="1" ht="22.5" customHeight="1" x14ac:dyDescent="0.2">
      <c r="A45" s="97" t="str">
        <f t="shared" si="19"/>
        <v>4.1.16</v>
      </c>
      <c r="B45" s="166" t="s">
        <v>174</v>
      </c>
      <c r="C45" s="94" t="s">
        <v>136</v>
      </c>
      <c r="D45" s="95"/>
      <c r="E45" s="92"/>
      <c r="F45" s="88"/>
      <c r="G45" s="48"/>
      <c r="H45" s="169">
        <v>0</v>
      </c>
      <c r="I45" s="109"/>
      <c r="J45" s="100"/>
      <c r="K45" s="34"/>
      <c r="L45" s="34"/>
      <c r="M45" s="34"/>
      <c r="N45" s="34"/>
      <c r="O45" s="34"/>
      <c r="P45" s="34"/>
      <c r="Q45" s="34"/>
      <c r="R45" s="34"/>
      <c r="S45" s="34"/>
      <c r="T45" s="34"/>
      <c r="U45" s="34"/>
      <c r="V45" s="34"/>
      <c r="W45" s="34"/>
      <c r="X45" s="34"/>
      <c r="Y45" s="34"/>
      <c r="Z45" s="34"/>
      <c r="AA45" s="34"/>
      <c r="AB45" s="34"/>
      <c r="AC45" s="34"/>
      <c r="AD45" s="34"/>
      <c r="AE45" s="34"/>
      <c r="AF45" s="34"/>
      <c r="AG45" s="34"/>
      <c r="AH45" s="34"/>
      <c r="AI45" s="34"/>
      <c r="AJ45" s="34"/>
      <c r="AK45" s="34"/>
      <c r="AL45" s="34"/>
      <c r="AM45" s="34"/>
      <c r="AN45" s="34"/>
      <c r="AO45" s="34"/>
      <c r="AP45" s="34"/>
      <c r="AQ45" s="34"/>
      <c r="AR45" s="34"/>
      <c r="AS45" s="34"/>
      <c r="AT45" s="34"/>
      <c r="AU45" s="34"/>
      <c r="AV45" s="34"/>
      <c r="AW45" s="34"/>
      <c r="AX45" s="34"/>
      <c r="AY45" s="34"/>
      <c r="AZ45" s="34"/>
      <c r="BA45" s="34"/>
      <c r="BB45" s="34"/>
      <c r="BC45" s="34"/>
      <c r="BD45" s="34"/>
      <c r="BE45" s="34"/>
      <c r="BF45" s="34"/>
      <c r="BG45" s="34"/>
      <c r="BH45" s="34"/>
      <c r="BI45" s="34"/>
      <c r="BJ45" s="34"/>
      <c r="BK45" s="34"/>
      <c r="BL45" s="34"/>
      <c r="BM45" s="34"/>
      <c r="BN45" s="34"/>
    </row>
    <row r="46" spans="1:66" s="32" customFormat="1" ht="22.5" customHeight="1" x14ac:dyDescent="0.2">
      <c r="A46" s="97" t="str">
        <f t="shared" ref="A46" si="20">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46" s="170" t="s">
        <v>226</v>
      </c>
      <c r="C46" s="172" t="s">
        <v>136</v>
      </c>
      <c r="D46" s="173"/>
      <c r="E46" s="174">
        <f>E29</f>
        <v>45176</v>
      </c>
      <c r="F46" s="162">
        <f>IF(ISBLANK(E46)," - ",IF(G46=0,E46,E46+G46-1))</f>
        <v>45189</v>
      </c>
      <c r="G46" s="175">
        <v>14</v>
      </c>
      <c r="H46" s="176">
        <f>AVERAGE(H47:H52)</f>
        <v>0.15</v>
      </c>
      <c r="I46" s="165">
        <f t="shared" ref="I46" si="21">IF(OR(F46=0,E46=0),0,NETWORKDAYS(E46,F46))</f>
        <v>10</v>
      </c>
      <c r="J46" s="100"/>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c r="BE46" s="34"/>
      <c r="BF46" s="34"/>
      <c r="BG46" s="34"/>
      <c r="BH46" s="34"/>
      <c r="BI46" s="34"/>
      <c r="BJ46" s="34"/>
      <c r="BK46" s="34"/>
      <c r="BL46" s="34"/>
      <c r="BM46" s="34"/>
      <c r="BN46" s="34"/>
    </row>
    <row r="47" spans="1:66" s="32" customFormat="1" ht="22.5" customHeight="1" x14ac:dyDescent="0.2">
      <c r="A47" s="97" t="str">
        <f t="shared" ref="A47:A66" si="22">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4.2.1</v>
      </c>
      <c r="B47" s="166" t="s">
        <v>227</v>
      </c>
      <c r="C47" s="94" t="s">
        <v>136</v>
      </c>
      <c r="D47" s="95"/>
      <c r="E47" s="92"/>
      <c r="F47" s="88"/>
      <c r="G47" s="48"/>
      <c r="H47" s="169">
        <v>0.15</v>
      </c>
      <c r="I47" s="109"/>
      <c r="J47" s="100"/>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c r="BE47" s="34"/>
      <c r="BF47" s="34"/>
      <c r="BG47" s="34"/>
      <c r="BH47" s="34"/>
      <c r="BI47" s="34"/>
      <c r="BJ47" s="34"/>
      <c r="BK47" s="34"/>
      <c r="BL47" s="34"/>
      <c r="BM47" s="34"/>
      <c r="BN47" s="34"/>
    </row>
    <row r="48" spans="1:66" s="32" customFormat="1" ht="22.5" customHeight="1" x14ac:dyDescent="0.2">
      <c r="A48" s="97" t="str">
        <f t="shared" si="22"/>
        <v>4.2.2</v>
      </c>
      <c r="B48" s="166" t="s">
        <v>228</v>
      </c>
      <c r="C48" s="94" t="s">
        <v>136</v>
      </c>
      <c r="D48" s="95"/>
      <c r="E48" s="92"/>
      <c r="F48" s="88"/>
      <c r="G48" s="48"/>
      <c r="H48" s="169">
        <v>0.15</v>
      </c>
      <c r="I48" s="109"/>
      <c r="J48" s="100"/>
      <c r="K48" s="34"/>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34"/>
      <c r="AZ48" s="34"/>
      <c r="BA48" s="34"/>
      <c r="BB48" s="34"/>
      <c r="BC48" s="34"/>
      <c r="BD48" s="34"/>
      <c r="BE48" s="34"/>
      <c r="BF48" s="34"/>
      <c r="BG48" s="34"/>
      <c r="BH48" s="34"/>
      <c r="BI48" s="34"/>
      <c r="BJ48" s="34"/>
      <c r="BK48" s="34"/>
      <c r="BL48" s="34"/>
      <c r="BM48" s="34"/>
      <c r="BN48" s="34"/>
    </row>
    <row r="49" spans="1:66" s="32" customFormat="1" ht="22.5" customHeight="1" x14ac:dyDescent="0.2">
      <c r="A49" s="97" t="str">
        <f t="shared" si="22"/>
        <v>4.2.3</v>
      </c>
      <c r="B49" s="166" t="s">
        <v>229</v>
      </c>
      <c r="C49" s="94" t="s">
        <v>136</v>
      </c>
      <c r="D49" s="95"/>
      <c r="E49" s="92"/>
      <c r="F49" s="88"/>
      <c r="G49" s="48"/>
      <c r="H49" s="169">
        <v>0.15</v>
      </c>
      <c r="I49" s="109"/>
      <c r="J49" s="100"/>
      <c r="K49" s="34"/>
      <c r="L49" s="34"/>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c r="AS49" s="34"/>
      <c r="AT49" s="34"/>
      <c r="AU49" s="34"/>
      <c r="AV49" s="34"/>
      <c r="AW49" s="34"/>
      <c r="AX49" s="34"/>
      <c r="AY49" s="34"/>
      <c r="AZ49" s="34"/>
      <c r="BA49" s="34"/>
      <c r="BB49" s="34"/>
      <c r="BC49" s="34"/>
      <c r="BD49" s="34"/>
      <c r="BE49" s="34"/>
      <c r="BF49" s="34"/>
      <c r="BG49" s="34"/>
      <c r="BH49" s="34"/>
      <c r="BI49" s="34"/>
      <c r="BJ49" s="34"/>
      <c r="BK49" s="34"/>
      <c r="BL49" s="34"/>
      <c r="BM49" s="34"/>
      <c r="BN49" s="34"/>
    </row>
    <row r="50" spans="1:66" s="32" customFormat="1" ht="22.5" customHeight="1" x14ac:dyDescent="0.2">
      <c r="A50" s="97" t="str">
        <f t="shared" si="22"/>
        <v>4.2.4</v>
      </c>
      <c r="B50" s="166" t="s">
        <v>230</v>
      </c>
      <c r="C50" s="94" t="s">
        <v>136</v>
      </c>
      <c r="D50" s="95"/>
      <c r="E50" s="92"/>
      <c r="F50" s="88"/>
      <c r="G50" s="48"/>
      <c r="H50" s="169">
        <v>0.15</v>
      </c>
      <c r="I50" s="109"/>
      <c r="J50" s="100"/>
      <c r="K50" s="34"/>
      <c r="L50" s="34"/>
      <c r="M50" s="34"/>
      <c r="N50" s="34"/>
      <c r="O50" s="34"/>
      <c r="P50" s="34"/>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4"/>
      <c r="AS50" s="34"/>
      <c r="AT50" s="34"/>
      <c r="AU50" s="34"/>
      <c r="AV50" s="34"/>
      <c r="AW50" s="34"/>
      <c r="AX50" s="34"/>
      <c r="AY50" s="34"/>
      <c r="AZ50" s="34"/>
      <c r="BA50" s="34"/>
      <c r="BB50" s="34"/>
      <c r="BC50" s="34"/>
      <c r="BD50" s="34"/>
      <c r="BE50" s="34"/>
      <c r="BF50" s="34"/>
      <c r="BG50" s="34"/>
      <c r="BH50" s="34"/>
      <c r="BI50" s="34"/>
      <c r="BJ50" s="34"/>
      <c r="BK50" s="34"/>
      <c r="BL50" s="34"/>
      <c r="BM50" s="34"/>
      <c r="BN50" s="34"/>
    </row>
    <row r="51" spans="1:66" s="32" customFormat="1" ht="22.5" customHeight="1" x14ac:dyDescent="0.2">
      <c r="A51" s="97" t="str">
        <f t="shared" si="22"/>
        <v>4.2.5</v>
      </c>
      <c r="B51" s="166" t="s">
        <v>231</v>
      </c>
      <c r="C51" s="94" t="s">
        <v>136</v>
      </c>
      <c r="D51" s="95"/>
      <c r="E51" s="92"/>
      <c r="F51" s="88"/>
      <c r="G51" s="48"/>
      <c r="H51" s="169">
        <v>0.15</v>
      </c>
      <c r="I51" s="109"/>
      <c r="J51" s="100"/>
      <c r="K51" s="34"/>
      <c r="L51" s="34"/>
      <c r="M51" s="34"/>
      <c r="N51" s="34"/>
      <c r="O51" s="34"/>
      <c r="P51" s="34"/>
      <c r="Q51" s="34"/>
      <c r="R51" s="34"/>
      <c r="S51" s="34"/>
      <c r="T51" s="34"/>
      <c r="U51" s="34"/>
      <c r="V51" s="34"/>
      <c r="W51" s="34"/>
      <c r="X51" s="34"/>
      <c r="Y51" s="34"/>
      <c r="Z51" s="34"/>
      <c r="AA51" s="34"/>
      <c r="AB51" s="34"/>
      <c r="AC51" s="34"/>
      <c r="AD51" s="34"/>
      <c r="AE51" s="34"/>
      <c r="AF51" s="34"/>
      <c r="AG51" s="34"/>
      <c r="AH51" s="34"/>
      <c r="AI51" s="34"/>
      <c r="AJ51" s="34"/>
      <c r="AK51" s="34"/>
      <c r="AL51" s="34"/>
      <c r="AM51" s="34"/>
      <c r="AN51" s="34"/>
      <c r="AO51" s="34"/>
      <c r="AP51" s="34"/>
      <c r="AQ51" s="34"/>
      <c r="AR51" s="34"/>
      <c r="AS51" s="34"/>
      <c r="AT51" s="34"/>
      <c r="AU51" s="34"/>
      <c r="AV51" s="34"/>
      <c r="AW51" s="34"/>
      <c r="AX51" s="34"/>
      <c r="AY51" s="34"/>
      <c r="AZ51" s="34"/>
      <c r="BA51" s="34"/>
      <c r="BB51" s="34"/>
      <c r="BC51" s="34"/>
      <c r="BD51" s="34"/>
      <c r="BE51" s="34"/>
      <c r="BF51" s="34"/>
      <c r="BG51" s="34"/>
      <c r="BH51" s="34"/>
      <c r="BI51" s="34"/>
      <c r="BJ51" s="34"/>
      <c r="BK51" s="34"/>
      <c r="BL51" s="34"/>
      <c r="BM51" s="34"/>
      <c r="BN51" s="34"/>
    </row>
    <row r="52" spans="1:66" s="32" customFormat="1" ht="22.5" customHeight="1" x14ac:dyDescent="0.2">
      <c r="A52" s="97" t="str">
        <f t="shared" si="22"/>
        <v>4.2.6</v>
      </c>
      <c r="B52" s="166" t="s">
        <v>232</v>
      </c>
      <c r="C52" s="94" t="s">
        <v>136</v>
      </c>
      <c r="D52" s="95"/>
      <c r="E52" s="92"/>
      <c r="F52" s="88"/>
      <c r="G52" s="48"/>
      <c r="H52" s="169">
        <v>0.15</v>
      </c>
      <c r="I52" s="109"/>
      <c r="J52" s="100"/>
      <c r="K52" s="34"/>
      <c r="L52" s="34"/>
      <c r="M52" s="34"/>
      <c r="N52" s="34"/>
      <c r="O52" s="34"/>
      <c r="P52" s="34"/>
      <c r="Q52" s="34"/>
      <c r="R52" s="34"/>
      <c r="S52" s="34"/>
      <c r="T52" s="34"/>
      <c r="U52" s="34"/>
      <c r="V52" s="34"/>
      <c r="W52" s="34"/>
      <c r="X52" s="34"/>
      <c r="Y52" s="34"/>
      <c r="Z52" s="34"/>
      <c r="AA52" s="34"/>
      <c r="AB52" s="34"/>
      <c r="AC52" s="34"/>
      <c r="AD52" s="34"/>
      <c r="AE52" s="34"/>
      <c r="AF52" s="34"/>
      <c r="AG52" s="34"/>
      <c r="AH52" s="34"/>
      <c r="AI52" s="34"/>
      <c r="AJ52" s="34"/>
      <c r="AK52" s="34"/>
      <c r="AL52" s="34"/>
      <c r="AM52" s="34"/>
      <c r="AN52" s="34"/>
      <c r="AO52" s="34"/>
      <c r="AP52" s="34"/>
      <c r="AQ52" s="34"/>
      <c r="AR52" s="34"/>
      <c r="AS52" s="34"/>
      <c r="AT52" s="34"/>
      <c r="AU52" s="34"/>
      <c r="AV52" s="34"/>
      <c r="AW52" s="34"/>
      <c r="AX52" s="34"/>
      <c r="AY52" s="34"/>
      <c r="AZ52" s="34"/>
      <c r="BA52" s="34"/>
      <c r="BB52" s="34"/>
      <c r="BC52" s="34"/>
      <c r="BD52" s="34"/>
      <c r="BE52" s="34"/>
      <c r="BF52" s="34"/>
      <c r="BG52" s="34"/>
      <c r="BH52" s="34"/>
      <c r="BI52" s="34"/>
      <c r="BJ52" s="34"/>
      <c r="BK52" s="34"/>
      <c r="BL52" s="34"/>
      <c r="BM52" s="34"/>
      <c r="BN52" s="34"/>
    </row>
    <row r="53" spans="1:66" s="32" customFormat="1" ht="22.5" customHeight="1" x14ac:dyDescent="0.2">
      <c r="A53" s="97" t="str">
        <f t="shared" ref="A53" si="23">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53" s="170" t="s">
        <v>233</v>
      </c>
      <c r="C53" s="172" t="s">
        <v>136</v>
      </c>
      <c r="D53" s="173"/>
      <c r="E53" s="174">
        <f>F46+1</f>
        <v>45190</v>
      </c>
      <c r="F53" s="162">
        <f>IF(ISBLANK(E53)," - ",IF(G53=0,E53,E53+G53-1))</f>
        <v>45203</v>
      </c>
      <c r="G53" s="175">
        <v>14</v>
      </c>
      <c r="H53" s="164">
        <f>AVERAGE(H54:H66)</f>
        <v>0.1</v>
      </c>
      <c r="I53" s="109"/>
      <c r="J53" s="100"/>
      <c r="K53" s="34"/>
      <c r="L53" s="34"/>
      <c r="M53" s="34"/>
      <c r="N53" s="34"/>
      <c r="O53" s="34"/>
      <c r="P53" s="34"/>
      <c r="Q53" s="34"/>
      <c r="R53" s="34"/>
      <c r="S53" s="34"/>
      <c r="T53" s="34"/>
      <c r="U53" s="34"/>
      <c r="V53" s="34"/>
      <c r="W53" s="34"/>
      <c r="X53" s="34"/>
      <c r="Y53" s="34"/>
      <c r="Z53" s="34"/>
      <c r="AA53" s="34"/>
      <c r="AB53" s="34"/>
      <c r="AC53" s="34"/>
      <c r="AD53" s="34"/>
      <c r="AE53" s="34"/>
      <c r="AF53" s="34"/>
      <c r="AG53" s="34"/>
      <c r="AH53" s="34"/>
      <c r="AI53" s="34"/>
      <c r="AJ53" s="34"/>
      <c r="AK53" s="34"/>
      <c r="AL53" s="34"/>
      <c r="AM53" s="34"/>
      <c r="AN53" s="34"/>
      <c r="AO53" s="34"/>
      <c r="AP53" s="34"/>
      <c r="AQ53" s="34"/>
      <c r="AR53" s="34"/>
      <c r="AS53" s="34"/>
      <c r="AT53" s="34"/>
      <c r="AU53" s="34"/>
      <c r="AV53" s="34"/>
      <c r="AW53" s="34"/>
      <c r="AX53" s="34"/>
      <c r="AY53" s="34"/>
      <c r="AZ53" s="34"/>
      <c r="BA53" s="34"/>
      <c r="BB53" s="34"/>
      <c r="BC53" s="34"/>
      <c r="BD53" s="34"/>
      <c r="BE53" s="34"/>
      <c r="BF53" s="34"/>
      <c r="BG53" s="34"/>
      <c r="BH53" s="34"/>
      <c r="BI53" s="34"/>
      <c r="BJ53" s="34"/>
      <c r="BK53" s="34"/>
      <c r="BL53" s="34"/>
      <c r="BM53" s="34"/>
      <c r="BN53" s="34"/>
    </row>
    <row r="54" spans="1:66" s="32" customFormat="1" ht="22.5" customHeight="1" x14ac:dyDescent="0.2">
      <c r="A54" s="97" t="str">
        <f t="shared" si="22"/>
        <v>4.3.1</v>
      </c>
      <c r="B54" s="166" t="s">
        <v>234</v>
      </c>
      <c r="C54" s="94" t="s">
        <v>136</v>
      </c>
      <c r="D54" s="95"/>
      <c r="E54" s="92"/>
      <c r="F54" s="88"/>
      <c r="G54" s="48"/>
      <c r="H54" s="169">
        <v>0.1</v>
      </c>
      <c r="I54" s="109"/>
      <c r="J54" s="100"/>
      <c r="K54" s="34"/>
      <c r="L54" s="34"/>
      <c r="M54" s="34"/>
      <c r="N54" s="34"/>
      <c r="O54" s="34"/>
      <c r="P54" s="34"/>
      <c r="Q54" s="34"/>
      <c r="R54" s="34"/>
      <c r="S54" s="34"/>
      <c r="T54" s="34"/>
      <c r="U54" s="34"/>
      <c r="V54" s="34"/>
      <c r="W54" s="34"/>
      <c r="X54" s="34"/>
      <c r="Y54" s="34"/>
      <c r="Z54" s="34"/>
      <c r="AA54" s="34"/>
      <c r="AB54" s="34"/>
      <c r="AC54" s="34"/>
      <c r="AD54" s="34"/>
      <c r="AE54" s="34"/>
      <c r="AF54" s="34"/>
      <c r="AG54" s="34"/>
      <c r="AH54" s="34"/>
      <c r="AI54" s="34"/>
      <c r="AJ54" s="34"/>
      <c r="AK54" s="34"/>
      <c r="AL54" s="34"/>
      <c r="AM54" s="34"/>
      <c r="AN54" s="34"/>
      <c r="AO54" s="34"/>
      <c r="AP54" s="34"/>
      <c r="AQ54" s="34"/>
      <c r="AR54" s="34"/>
      <c r="AS54" s="34"/>
      <c r="AT54" s="34"/>
      <c r="AU54" s="34"/>
      <c r="AV54" s="34"/>
      <c r="AW54" s="34"/>
      <c r="AX54" s="34"/>
      <c r="AY54" s="34"/>
      <c r="AZ54" s="34"/>
      <c r="BA54" s="34"/>
      <c r="BB54" s="34"/>
      <c r="BC54" s="34"/>
      <c r="BD54" s="34"/>
      <c r="BE54" s="34"/>
      <c r="BF54" s="34"/>
      <c r="BG54" s="34"/>
      <c r="BH54" s="34"/>
      <c r="BI54" s="34"/>
      <c r="BJ54" s="34"/>
      <c r="BK54" s="34"/>
      <c r="BL54" s="34"/>
      <c r="BM54" s="34"/>
      <c r="BN54" s="34"/>
    </row>
    <row r="55" spans="1:66" s="32" customFormat="1" ht="22.5" customHeight="1" x14ac:dyDescent="0.2">
      <c r="A55" s="97" t="str">
        <f t="shared" si="22"/>
        <v>4.3.2</v>
      </c>
      <c r="B55" s="166" t="s">
        <v>235</v>
      </c>
      <c r="C55" s="94" t="s">
        <v>136</v>
      </c>
      <c r="D55" s="95"/>
      <c r="E55" s="92"/>
      <c r="F55" s="88"/>
      <c r="G55" s="48"/>
      <c r="H55" s="169">
        <v>0.1</v>
      </c>
      <c r="I55" s="109"/>
      <c r="J55" s="100"/>
      <c r="K55" s="34"/>
      <c r="L55" s="34"/>
      <c r="M55" s="34"/>
      <c r="N55" s="34"/>
      <c r="O55" s="34"/>
      <c r="P55" s="34"/>
      <c r="Q55" s="34"/>
      <c r="R55" s="34"/>
      <c r="S55" s="34"/>
      <c r="T55" s="34"/>
      <c r="U55" s="34"/>
      <c r="V55" s="34"/>
      <c r="W55" s="34"/>
      <c r="X55" s="34"/>
      <c r="Y55" s="34"/>
      <c r="Z55" s="34"/>
      <c r="AA55" s="34"/>
      <c r="AB55" s="34"/>
      <c r="AC55" s="34"/>
      <c r="AD55" s="34"/>
      <c r="AE55" s="34"/>
      <c r="AF55" s="34"/>
      <c r="AG55" s="34"/>
      <c r="AH55" s="34"/>
      <c r="AI55" s="34"/>
      <c r="AJ55" s="34"/>
      <c r="AK55" s="34"/>
      <c r="AL55" s="34"/>
      <c r="AM55" s="34"/>
      <c r="AN55" s="34"/>
      <c r="AO55" s="34"/>
      <c r="AP55" s="34"/>
      <c r="AQ55" s="34"/>
      <c r="AR55" s="34"/>
      <c r="AS55" s="34"/>
      <c r="AT55" s="34"/>
      <c r="AU55" s="34"/>
      <c r="AV55" s="34"/>
      <c r="AW55" s="34"/>
      <c r="AX55" s="34"/>
      <c r="AY55" s="34"/>
      <c r="AZ55" s="34"/>
      <c r="BA55" s="34"/>
      <c r="BB55" s="34"/>
      <c r="BC55" s="34"/>
      <c r="BD55" s="34"/>
      <c r="BE55" s="34"/>
      <c r="BF55" s="34"/>
      <c r="BG55" s="34"/>
      <c r="BH55" s="34"/>
      <c r="BI55" s="34"/>
      <c r="BJ55" s="34"/>
      <c r="BK55" s="34"/>
      <c r="BL55" s="34"/>
      <c r="BM55" s="34"/>
      <c r="BN55" s="34"/>
    </row>
    <row r="56" spans="1:66" s="32" customFormat="1" ht="22.5" customHeight="1" x14ac:dyDescent="0.2">
      <c r="A56" s="97" t="str">
        <f t="shared" si="22"/>
        <v>4.3.3</v>
      </c>
      <c r="B56" s="166" t="s">
        <v>236</v>
      </c>
      <c r="C56" s="94" t="s">
        <v>136</v>
      </c>
      <c r="D56" s="95"/>
      <c r="E56" s="92"/>
      <c r="F56" s="88"/>
      <c r="G56" s="48"/>
      <c r="H56" s="169">
        <v>0.1</v>
      </c>
      <c r="I56" s="109"/>
      <c r="J56" s="100"/>
      <c r="K56" s="34"/>
      <c r="L56" s="34"/>
      <c r="M56" s="34"/>
      <c r="N56" s="34"/>
      <c r="O56" s="34"/>
      <c r="P56" s="34"/>
      <c r="Q56" s="34"/>
      <c r="R56" s="34"/>
      <c r="S56" s="34"/>
      <c r="T56" s="34"/>
      <c r="U56" s="34"/>
      <c r="V56" s="34"/>
      <c r="W56" s="34"/>
      <c r="X56" s="34"/>
      <c r="Y56" s="34"/>
      <c r="Z56" s="34"/>
      <c r="AA56" s="34"/>
      <c r="AB56" s="34"/>
      <c r="AC56" s="34"/>
      <c r="AD56" s="34"/>
      <c r="AE56" s="34"/>
      <c r="AF56" s="34"/>
      <c r="AG56" s="34"/>
      <c r="AH56" s="34"/>
      <c r="AI56" s="34"/>
      <c r="AJ56" s="34"/>
      <c r="AK56" s="34"/>
      <c r="AL56" s="34"/>
      <c r="AM56" s="34"/>
      <c r="AN56" s="34"/>
      <c r="AO56" s="34"/>
      <c r="AP56" s="34"/>
      <c r="AQ56" s="34"/>
      <c r="AR56" s="34"/>
      <c r="AS56" s="34"/>
      <c r="AT56" s="34"/>
      <c r="AU56" s="34"/>
      <c r="AV56" s="34"/>
      <c r="AW56" s="34"/>
      <c r="AX56" s="34"/>
      <c r="AY56" s="34"/>
      <c r="AZ56" s="34"/>
      <c r="BA56" s="34"/>
      <c r="BB56" s="34"/>
      <c r="BC56" s="34"/>
      <c r="BD56" s="34"/>
      <c r="BE56" s="34"/>
      <c r="BF56" s="34"/>
      <c r="BG56" s="34"/>
      <c r="BH56" s="34"/>
      <c r="BI56" s="34"/>
      <c r="BJ56" s="34"/>
      <c r="BK56" s="34"/>
      <c r="BL56" s="34"/>
      <c r="BM56" s="34"/>
      <c r="BN56" s="34"/>
    </row>
    <row r="57" spans="1:66" s="32" customFormat="1" ht="22.5" customHeight="1" x14ac:dyDescent="0.2">
      <c r="A57" s="97" t="str">
        <f t="shared" si="22"/>
        <v>4.3.4</v>
      </c>
      <c r="B57" s="166" t="s">
        <v>237</v>
      </c>
      <c r="C57" s="94" t="s">
        <v>136</v>
      </c>
      <c r="D57" s="95"/>
      <c r="E57" s="92"/>
      <c r="F57" s="88"/>
      <c r="G57" s="48"/>
      <c r="H57" s="169">
        <v>0.1</v>
      </c>
      <c r="I57" s="109"/>
      <c r="J57" s="100"/>
      <c r="K57" s="34"/>
      <c r="L57" s="34"/>
      <c r="M57" s="34"/>
      <c r="N57" s="34"/>
      <c r="O57" s="34"/>
      <c r="P57" s="34"/>
      <c r="Q57" s="34"/>
      <c r="R57" s="34"/>
      <c r="S57" s="34"/>
      <c r="T57" s="34"/>
      <c r="U57" s="34"/>
      <c r="V57" s="34"/>
      <c r="W57" s="34"/>
      <c r="X57" s="34"/>
      <c r="Y57" s="34"/>
      <c r="Z57" s="34"/>
      <c r="AA57" s="34"/>
      <c r="AB57" s="34"/>
      <c r="AC57" s="34"/>
      <c r="AD57" s="34"/>
      <c r="AE57" s="34"/>
      <c r="AF57" s="34"/>
      <c r="AG57" s="34"/>
      <c r="AH57" s="34"/>
      <c r="AI57" s="34"/>
      <c r="AJ57" s="34"/>
      <c r="AK57" s="34"/>
      <c r="AL57" s="34"/>
      <c r="AM57" s="34"/>
      <c r="AN57" s="34"/>
      <c r="AO57" s="34"/>
      <c r="AP57" s="34"/>
      <c r="AQ57" s="34"/>
      <c r="AR57" s="34"/>
      <c r="AS57" s="34"/>
      <c r="AT57" s="34"/>
      <c r="AU57" s="34"/>
      <c r="AV57" s="34"/>
      <c r="AW57" s="34"/>
      <c r="AX57" s="34"/>
      <c r="AY57" s="34"/>
      <c r="AZ57" s="34"/>
      <c r="BA57" s="34"/>
      <c r="BB57" s="34"/>
      <c r="BC57" s="34"/>
      <c r="BD57" s="34"/>
      <c r="BE57" s="34"/>
      <c r="BF57" s="34"/>
      <c r="BG57" s="34"/>
      <c r="BH57" s="34"/>
      <c r="BI57" s="34"/>
      <c r="BJ57" s="34"/>
      <c r="BK57" s="34"/>
      <c r="BL57" s="34"/>
      <c r="BM57" s="34"/>
      <c r="BN57" s="34"/>
    </row>
    <row r="58" spans="1:66" s="32" customFormat="1" ht="22.5" customHeight="1" x14ac:dyDescent="0.2">
      <c r="A58" s="97" t="str">
        <f t="shared" si="22"/>
        <v>4.3.5</v>
      </c>
      <c r="B58" s="166" t="s">
        <v>238</v>
      </c>
      <c r="C58" s="94" t="s">
        <v>136</v>
      </c>
      <c r="D58" s="95"/>
      <c r="E58" s="92"/>
      <c r="F58" s="88"/>
      <c r="G58" s="48"/>
      <c r="H58" s="169">
        <v>0.1</v>
      </c>
      <c r="I58" s="109"/>
      <c r="J58" s="100"/>
      <c r="K58" s="34"/>
      <c r="L58" s="34"/>
      <c r="M58" s="34"/>
      <c r="N58" s="34"/>
      <c r="O58" s="34"/>
      <c r="P58" s="34"/>
      <c r="Q58" s="34"/>
      <c r="R58" s="34"/>
      <c r="S58" s="34"/>
      <c r="T58" s="34"/>
      <c r="U58" s="34"/>
      <c r="V58" s="34"/>
      <c r="W58" s="34"/>
      <c r="X58" s="34"/>
      <c r="Y58" s="34"/>
      <c r="Z58" s="34"/>
      <c r="AA58" s="34"/>
      <c r="AB58" s="34"/>
      <c r="AC58" s="34"/>
      <c r="AD58" s="34"/>
      <c r="AE58" s="34"/>
      <c r="AF58" s="34"/>
      <c r="AG58" s="34"/>
      <c r="AH58" s="34"/>
      <c r="AI58" s="34"/>
      <c r="AJ58" s="34"/>
      <c r="AK58" s="34"/>
      <c r="AL58" s="34"/>
      <c r="AM58" s="34"/>
      <c r="AN58" s="34"/>
      <c r="AO58" s="34"/>
      <c r="AP58" s="34"/>
      <c r="AQ58" s="34"/>
      <c r="AR58" s="34"/>
      <c r="AS58" s="34"/>
      <c r="AT58" s="34"/>
      <c r="AU58" s="34"/>
      <c r="AV58" s="34"/>
      <c r="AW58" s="34"/>
      <c r="AX58" s="34"/>
      <c r="AY58" s="34"/>
      <c r="AZ58" s="34"/>
      <c r="BA58" s="34"/>
      <c r="BB58" s="34"/>
      <c r="BC58" s="34"/>
      <c r="BD58" s="34"/>
      <c r="BE58" s="34"/>
      <c r="BF58" s="34"/>
      <c r="BG58" s="34"/>
      <c r="BH58" s="34"/>
      <c r="BI58" s="34"/>
      <c r="BJ58" s="34"/>
      <c r="BK58" s="34"/>
      <c r="BL58" s="34"/>
      <c r="BM58" s="34"/>
      <c r="BN58" s="34"/>
    </row>
    <row r="59" spans="1:66" s="32" customFormat="1" ht="22.5" customHeight="1" x14ac:dyDescent="0.2">
      <c r="A59" s="97" t="str">
        <f t="shared" si="22"/>
        <v>4.3.6</v>
      </c>
      <c r="B59" s="166" t="s">
        <v>228</v>
      </c>
      <c r="C59" s="94" t="s">
        <v>136</v>
      </c>
      <c r="D59" s="95"/>
      <c r="E59" s="92"/>
      <c r="F59" s="88"/>
      <c r="G59" s="48"/>
      <c r="H59" s="169">
        <v>0.1</v>
      </c>
      <c r="I59" s="109"/>
      <c r="J59" s="100"/>
      <c r="K59" s="34"/>
      <c r="L59" s="34"/>
      <c r="M59" s="34"/>
      <c r="N59" s="34"/>
      <c r="O59" s="34"/>
      <c r="P59" s="34"/>
      <c r="Q59" s="34"/>
      <c r="R59" s="34"/>
      <c r="S59" s="34"/>
      <c r="T59" s="34"/>
      <c r="U59" s="34"/>
      <c r="V59" s="34"/>
      <c r="W59" s="34"/>
      <c r="X59" s="34"/>
      <c r="Y59" s="34"/>
      <c r="Z59" s="34"/>
      <c r="AA59" s="34"/>
      <c r="AB59" s="34"/>
      <c r="AC59" s="34"/>
      <c r="AD59" s="34"/>
      <c r="AE59" s="34"/>
      <c r="AF59" s="34"/>
      <c r="AG59" s="34"/>
      <c r="AH59" s="34"/>
      <c r="AI59" s="34"/>
      <c r="AJ59" s="34"/>
      <c r="AK59" s="34"/>
      <c r="AL59" s="34"/>
      <c r="AM59" s="34"/>
      <c r="AN59" s="34"/>
      <c r="AO59" s="34"/>
      <c r="AP59" s="34"/>
      <c r="AQ59" s="34"/>
      <c r="AR59" s="34"/>
      <c r="AS59" s="34"/>
      <c r="AT59" s="34"/>
      <c r="AU59" s="34"/>
      <c r="AV59" s="34"/>
      <c r="AW59" s="34"/>
      <c r="AX59" s="34"/>
      <c r="AY59" s="34"/>
      <c r="AZ59" s="34"/>
      <c r="BA59" s="34"/>
      <c r="BB59" s="34"/>
      <c r="BC59" s="34"/>
      <c r="BD59" s="34"/>
      <c r="BE59" s="34"/>
      <c r="BF59" s="34"/>
      <c r="BG59" s="34"/>
      <c r="BH59" s="34"/>
      <c r="BI59" s="34"/>
      <c r="BJ59" s="34"/>
      <c r="BK59" s="34"/>
      <c r="BL59" s="34"/>
      <c r="BM59" s="34"/>
      <c r="BN59" s="34"/>
    </row>
    <row r="60" spans="1:66" s="32" customFormat="1" ht="22.5" customHeight="1" x14ac:dyDescent="0.2">
      <c r="A60" s="97" t="str">
        <f t="shared" si="22"/>
        <v>4.3.7</v>
      </c>
      <c r="B60" s="166" t="s">
        <v>239</v>
      </c>
      <c r="C60" s="94" t="s">
        <v>136</v>
      </c>
      <c r="D60" s="95"/>
      <c r="E60" s="92"/>
      <c r="F60" s="88"/>
      <c r="G60" s="48"/>
      <c r="H60" s="169">
        <v>0.1</v>
      </c>
      <c r="I60" s="109"/>
      <c r="J60" s="100"/>
      <c r="K60" s="34"/>
      <c r="L60" s="34"/>
      <c r="M60" s="34"/>
      <c r="N60" s="34"/>
      <c r="O60" s="34"/>
      <c r="P60" s="34"/>
      <c r="Q60" s="34"/>
      <c r="R60" s="34"/>
      <c r="S60" s="34"/>
      <c r="T60" s="34"/>
      <c r="U60" s="34"/>
      <c r="V60" s="34"/>
      <c r="W60" s="34"/>
      <c r="X60" s="34"/>
      <c r="Y60" s="34"/>
      <c r="Z60" s="34"/>
      <c r="AA60" s="34"/>
      <c r="AB60" s="34"/>
      <c r="AC60" s="34"/>
      <c r="AD60" s="34"/>
      <c r="AE60" s="34"/>
      <c r="AF60" s="34"/>
      <c r="AG60" s="34"/>
      <c r="AH60" s="34"/>
      <c r="AI60" s="34"/>
      <c r="AJ60" s="34"/>
      <c r="AK60" s="34"/>
      <c r="AL60" s="34"/>
      <c r="AM60" s="34"/>
      <c r="AN60" s="34"/>
      <c r="AO60" s="34"/>
      <c r="AP60" s="34"/>
      <c r="AQ60" s="34"/>
      <c r="AR60" s="34"/>
      <c r="AS60" s="34"/>
      <c r="AT60" s="34"/>
      <c r="AU60" s="34"/>
      <c r="AV60" s="34"/>
      <c r="AW60" s="34"/>
      <c r="AX60" s="34"/>
      <c r="AY60" s="34"/>
      <c r="AZ60" s="34"/>
      <c r="BA60" s="34"/>
      <c r="BB60" s="34"/>
      <c r="BC60" s="34"/>
      <c r="BD60" s="34"/>
      <c r="BE60" s="34"/>
      <c r="BF60" s="34"/>
      <c r="BG60" s="34"/>
      <c r="BH60" s="34"/>
      <c r="BI60" s="34"/>
      <c r="BJ60" s="34"/>
      <c r="BK60" s="34"/>
      <c r="BL60" s="34"/>
      <c r="BM60" s="34"/>
      <c r="BN60" s="34"/>
    </row>
    <row r="61" spans="1:66" s="32" customFormat="1" ht="22.5" customHeight="1" x14ac:dyDescent="0.2">
      <c r="A61" s="97" t="str">
        <f t="shared" si="22"/>
        <v>4.3.8</v>
      </c>
      <c r="B61" s="166" t="s">
        <v>240</v>
      </c>
      <c r="C61" s="94" t="s">
        <v>136</v>
      </c>
      <c r="D61" s="95"/>
      <c r="E61" s="92"/>
      <c r="F61" s="88"/>
      <c r="G61" s="48"/>
      <c r="H61" s="169">
        <v>0.1</v>
      </c>
      <c r="I61" s="109"/>
      <c r="J61" s="100"/>
      <c r="K61" s="34"/>
      <c r="L61" s="34"/>
      <c r="M61" s="34"/>
      <c r="N61" s="34"/>
      <c r="O61" s="34"/>
      <c r="P61" s="34"/>
      <c r="Q61" s="34"/>
      <c r="R61" s="34"/>
      <c r="S61" s="34"/>
      <c r="T61" s="34"/>
      <c r="U61" s="34"/>
      <c r="V61" s="34"/>
      <c r="W61" s="34"/>
      <c r="X61" s="34"/>
      <c r="Y61" s="34"/>
      <c r="Z61" s="34"/>
      <c r="AA61" s="34"/>
      <c r="AB61" s="34"/>
      <c r="AC61" s="34"/>
      <c r="AD61" s="34"/>
      <c r="AE61" s="34"/>
      <c r="AF61" s="34"/>
      <c r="AG61" s="34"/>
      <c r="AH61" s="34"/>
      <c r="AI61" s="34"/>
      <c r="AJ61" s="34"/>
      <c r="AK61" s="34"/>
      <c r="AL61" s="34"/>
      <c r="AM61" s="34"/>
      <c r="AN61" s="34"/>
      <c r="AO61" s="34"/>
      <c r="AP61" s="34"/>
      <c r="AQ61" s="34"/>
      <c r="AR61" s="34"/>
      <c r="AS61" s="34"/>
      <c r="AT61" s="34"/>
      <c r="AU61" s="34"/>
      <c r="AV61" s="34"/>
      <c r="AW61" s="34"/>
      <c r="AX61" s="34"/>
      <c r="AY61" s="34"/>
      <c r="AZ61" s="34"/>
      <c r="BA61" s="34"/>
      <c r="BB61" s="34"/>
      <c r="BC61" s="34"/>
      <c r="BD61" s="34"/>
      <c r="BE61" s="34"/>
      <c r="BF61" s="34"/>
      <c r="BG61" s="34"/>
      <c r="BH61" s="34"/>
      <c r="BI61" s="34"/>
      <c r="BJ61" s="34"/>
      <c r="BK61" s="34"/>
      <c r="BL61" s="34"/>
      <c r="BM61" s="34"/>
      <c r="BN61" s="34"/>
    </row>
    <row r="62" spans="1:66" s="32" customFormat="1" ht="22.5" customHeight="1" x14ac:dyDescent="0.2">
      <c r="A62" s="97" t="str">
        <f t="shared" si="22"/>
        <v>4.3.9</v>
      </c>
      <c r="B62" s="166" t="s">
        <v>241</v>
      </c>
      <c r="C62" s="94" t="s">
        <v>136</v>
      </c>
      <c r="D62" s="95"/>
      <c r="E62" s="92"/>
      <c r="F62" s="88"/>
      <c r="G62" s="48"/>
      <c r="H62" s="169">
        <v>0.1</v>
      </c>
      <c r="I62" s="109"/>
      <c r="J62" s="100"/>
      <c r="K62" s="34"/>
      <c r="L62" s="34"/>
      <c r="M62" s="34"/>
      <c r="N62" s="34"/>
      <c r="O62" s="34"/>
      <c r="P62" s="34"/>
      <c r="Q62" s="34"/>
      <c r="R62" s="34"/>
      <c r="S62" s="34"/>
      <c r="T62" s="34"/>
      <c r="U62" s="34"/>
      <c r="V62" s="34"/>
      <c r="W62" s="34"/>
      <c r="X62" s="34"/>
      <c r="Y62" s="34"/>
      <c r="Z62" s="34"/>
      <c r="AA62" s="34"/>
      <c r="AB62" s="34"/>
      <c r="AC62" s="34"/>
      <c r="AD62" s="34"/>
      <c r="AE62" s="34"/>
      <c r="AF62" s="34"/>
      <c r="AG62" s="34"/>
      <c r="AH62" s="34"/>
      <c r="AI62" s="34"/>
      <c r="AJ62" s="34"/>
      <c r="AK62" s="34"/>
      <c r="AL62" s="34"/>
      <c r="AM62" s="34"/>
      <c r="AN62" s="34"/>
      <c r="AO62" s="34"/>
      <c r="AP62" s="34"/>
      <c r="AQ62" s="34"/>
      <c r="AR62" s="34"/>
      <c r="AS62" s="34"/>
      <c r="AT62" s="34"/>
      <c r="AU62" s="34"/>
      <c r="AV62" s="34"/>
      <c r="AW62" s="34"/>
      <c r="AX62" s="34"/>
      <c r="AY62" s="34"/>
      <c r="AZ62" s="34"/>
      <c r="BA62" s="34"/>
      <c r="BB62" s="34"/>
      <c r="BC62" s="34"/>
      <c r="BD62" s="34"/>
      <c r="BE62" s="34"/>
      <c r="BF62" s="34"/>
      <c r="BG62" s="34"/>
      <c r="BH62" s="34"/>
      <c r="BI62" s="34"/>
      <c r="BJ62" s="34"/>
      <c r="BK62" s="34"/>
      <c r="BL62" s="34"/>
      <c r="BM62" s="34"/>
      <c r="BN62" s="34"/>
    </row>
    <row r="63" spans="1:66" s="32" customFormat="1" ht="22.5" customHeight="1" x14ac:dyDescent="0.2">
      <c r="A63" s="97" t="str">
        <f t="shared" si="22"/>
        <v>4.3.10</v>
      </c>
      <c r="B63" s="166" t="s">
        <v>242</v>
      </c>
      <c r="C63" s="94" t="s">
        <v>136</v>
      </c>
      <c r="D63" s="95"/>
      <c r="E63" s="92"/>
      <c r="F63" s="88"/>
      <c r="G63" s="48"/>
      <c r="H63" s="169">
        <v>0.1</v>
      </c>
      <c r="I63" s="109"/>
      <c r="J63" s="100"/>
      <c r="K63" s="34"/>
      <c r="L63" s="34"/>
      <c r="M63" s="34"/>
      <c r="N63" s="34"/>
      <c r="O63" s="34"/>
      <c r="P63" s="34"/>
      <c r="Q63" s="34"/>
      <c r="R63" s="34"/>
      <c r="S63" s="34"/>
      <c r="T63" s="34"/>
      <c r="U63" s="34"/>
      <c r="V63" s="34"/>
      <c r="W63" s="34"/>
      <c r="X63" s="34"/>
      <c r="Y63" s="34"/>
      <c r="Z63" s="34"/>
      <c r="AA63" s="34"/>
      <c r="AB63" s="34"/>
      <c r="AC63" s="34"/>
      <c r="AD63" s="34"/>
      <c r="AE63" s="34"/>
      <c r="AF63" s="34"/>
      <c r="AG63" s="34"/>
      <c r="AH63" s="34"/>
      <c r="AI63" s="34"/>
      <c r="AJ63" s="34"/>
      <c r="AK63" s="34"/>
      <c r="AL63" s="34"/>
      <c r="AM63" s="34"/>
      <c r="AN63" s="34"/>
      <c r="AO63" s="34"/>
      <c r="AP63" s="34"/>
      <c r="AQ63" s="34"/>
      <c r="AR63" s="34"/>
      <c r="AS63" s="34"/>
      <c r="AT63" s="34"/>
      <c r="AU63" s="34"/>
      <c r="AV63" s="34"/>
      <c r="AW63" s="34"/>
      <c r="AX63" s="34"/>
      <c r="AY63" s="34"/>
      <c r="AZ63" s="34"/>
      <c r="BA63" s="34"/>
      <c r="BB63" s="34"/>
      <c r="BC63" s="34"/>
      <c r="BD63" s="34"/>
      <c r="BE63" s="34"/>
      <c r="BF63" s="34"/>
      <c r="BG63" s="34"/>
      <c r="BH63" s="34"/>
      <c r="BI63" s="34"/>
      <c r="BJ63" s="34"/>
      <c r="BK63" s="34"/>
      <c r="BL63" s="34"/>
      <c r="BM63" s="34"/>
      <c r="BN63" s="34"/>
    </row>
    <row r="64" spans="1:66" s="32" customFormat="1" ht="22.5" customHeight="1" x14ac:dyDescent="0.2">
      <c r="A64" s="97" t="str">
        <f t="shared" si="22"/>
        <v>4.3.11</v>
      </c>
      <c r="B64" s="166" t="s">
        <v>243</v>
      </c>
      <c r="C64" s="94" t="s">
        <v>136</v>
      </c>
      <c r="D64" s="95"/>
      <c r="E64" s="92"/>
      <c r="F64" s="88"/>
      <c r="G64" s="48"/>
      <c r="H64" s="169">
        <v>0.1</v>
      </c>
      <c r="I64" s="109"/>
      <c r="J64" s="100"/>
      <c r="K64" s="34"/>
      <c r="L64" s="34"/>
      <c r="M64" s="34"/>
      <c r="N64" s="34"/>
      <c r="O64" s="34"/>
      <c r="P64" s="34"/>
      <c r="Q64" s="34"/>
      <c r="R64" s="34"/>
      <c r="S64" s="34"/>
      <c r="T64" s="34"/>
      <c r="U64" s="34"/>
      <c r="V64" s="34"/>
      <c r="W64" s="34"/>
      <c r="X64" s="34"/>
      <c r="Y64" s="34"/>
      <c r="Z64" s="34"/>
      <c r="AA64" s="34"/>
      <c r="AB64" s="34"/>
      <c r="AC64" s="34"/>
      <c r="AD64" s="34"/>
      <c r="AE64" s="34"/>
      <c r="AF64" s="34"/>
      <c r="AG64" s="34"/>
      <c r="AH64" s="34"/>
      <c r="AI64" s="34"/>
      <c r="AJ64" s="34"/>
      <c r="AK64" s="34"/>
      <c r="AL64" s="34"/>
      <c r="AM64" s="34"/>
      <c r="AN64" s="34"/>
      <c r="AO64" s="34"/>
      <c r="AP64" s="34"/>
      <c r="AQ64" s="34"/>
      <c r="AR64" s="34"/>
      <c r="AS64" s="34"/>
      <c r="AT64" s="34"/>
      <c r="AU64" s="34"/>
      <c r="AV64" s="34"/>
      <c r="AW64" s="34"/>
      <c r="AX64" s="34"/>
      <c r="AY64" s="34"/>
      <c r="AZ64" s="34"/>
      <c r="BA64" s="34"/>
      <c r="BB64" s="34"/>
      <c r="BC64" s="34"/>
      <c r="BD64" s="34"/>
      <c r="BE64" s="34"/>
      <c r="BF64" s="34"/>
      <c r="BG64" s="34"/>
      <c r="BH64" s="34"/>
      <c r="BI64" s="34"/>
      <c r="BJ64" s="34"/>
      <c r="BK64" s="34"/>
      <c r="BL64" s="34"/>
      <c r="BM64" s="34"/>
      <c r="BN64" s="34"/>
    </row>
    <row r="65" spans="1:66" s="32" customFormat="1" ht="22.5" customHeight="1" x14ac:dyDescent="0.2">
      <c r="A65" s="97" t="str">
        <f t="shared" si="22"/>
        <v>4.3.12</v>
      </c>
      <c r="B65" s="166" t="s">
        <v>244</v>
      </c>
      <c r="C65" s="94" t="s">
        <v>136</v>
      </c>
      <c r="D65" s="95"/>
      <c r="E65" s="92"/>
      <c r="F65" s="88"/>
      <c r="G65" s="48"/>
      <c r="H65" s="169">
        <v>0.1</v>
      </c>
      <c r="I65" s="109"/>
      <c r="J65" s="100"/>
      <c r="K65" s="34"/>
      <c r="L65" s="34"/>
      <c r="M65" s="34"/>
      <c r="N65" s="34"/>
      <c r="O65" s="34"/>
      <c r="P65" s="34"/>
      <c r="Q65" s="34"/>
      <c r="R65" s="34"/>
      <c r="S65" s="34"/>
      <c r="T65" s="34"/>
      <c r="U65" s="34"/>
      <c r="V65" s="34"/>
      <c r="W65" s="34"/>
      <c r="X65" s="34"/>
      <c r="Y65" s="34"/>
      <c r="Z65" s="34"/>
      <c r="AA65" s="34"/>
      <c r="AB65" s="34"/>
      <c r="AC65" s="34"/>
      <c r="AD65" s="34"/>
      <c r="AE65" s="34"/>
      <c r="AF65" s="34"/>
      <c r="AG65" s="34"/>
      <c r="AH65" s="34"/>
      <c r="AI65" s="34"/>
      <c r="AJ65" s="34"/>
      <c r="AK65" s="34"/>
      <c r="AL65" s="34"/>
      <c r="AM65" s="34"/>
      <c r="AN65" s="34"/>
      <c r="AO65" s="34"/>
      <c r="AP65" s="34"/>
      <c r="AQ65" s="34"/>
      <c r="AR65" s="34"/>
      <c r="AS65" s="34"/>
      <c r="AT65" s="34"/>
      <c r="AU65" s="34"/>
      <c r="AV65" s="34"/>
      <c r="AW65" s="34"/>
      <c r="AX65" s="34"/>
      <c r="AY65" s="34"/>
      <c r="AZ65" s="34"/>
      <c r="BA65" s="34"/>
      <c r="BB65" s="34"/>
      <c r="BC65" s="34"/>
      <c r="BD65" s="34"/>
      <c r="BE65" s="34"/>
      <c r="BF65" s="34"/>
      <c r="BG65" s="34"/>
      <c r="BH65" s="34"/>
      <c r="BI65" s="34"/>
      <c r="BJ65" s="34"/>
      <c r="BK65" s="34"/>
      <c r="BL65" s="34"/>
      <c r="BM65" s="34"/>
      <c r="BN65" s="34"/>
    </row>
    <row r="66" spans="1:66" s="32" customFormat="1" ht="22.5" customHeight="1" x14ac:dyDescent="0.2">
      <c r="A66" s="97" t="str">
        <f t="shared" si="22"/>
        <v>4.3.13</v>
      </c>
      <c r="B66" s="166" t="s">
        <v>232</v>
      </c>
      <c r="C66" s="94" t="s">
        <v>136</v>
      </c>
      <c r="D66" s="95"/>
      <c r="E66" s="92"/>
      <c r="F66" s="88"/>
      <c r="G66" s="48"/>
      <c r="H66" s="169">
        <v>0.1</v>
      </c>
      <c r="I66" s="109"/>
      <c r="J66" s="100"/>
      <c r="K66" s="34"/>
      <c r="L66" s="34"/>
      <c r="M66" s="34"/>
      <c r="N66" s="34"/>
      <c r="O66" s="34"/>
      <c r="P66" s="34"/>
      <c r="Q66" s="34"/>
      <c r="R66" s="34"/>
      <c r="S66" s="34"/>
      <c r="T66" s="34"/>
      <c r="U66" s="34"/>
      <c r="V66" s="34"/>
      <c r="W66" s="34"/>
      <c r="X66" s="34"/>
      <c r="Y66" s="34"/>
      <c r="Z66" s="34"/>
      <c r="AA66" s="34"/>
      <c r="AB66" s="34"/>
      <c r="AC66" s="34"/>
      <c r="AD66" s="34"/>
      <c r="AE66" s="34"/>
      <c r="AF66" s="34"/>
      <c r="AG66" s="34"/>
      <c r="AH66" s="34"/>
      <c r="AI66" s="34"/>
      <c r="AJ66" s="34"/>
      <c r="AK66" s="34"/>
      <c r="AL66" s="34"/>
      <c r="AM66" s="34"/>
      <c r="AN66" s="34"/>
      <c r="AO66" s="34"/>
      <c r="AP66" s="34"/>
      <c r="AQ66" s="34"/>
      <c r="AR66" s="34"/>
      <c r="AS66" s="34"/>
      <c r="AT66" s="34"/>
      <c r="AU66" s="34"/>
      <c r="AV66" s="34"/>
      <c r="AW66" s="34"/>
      <c r="AX66" s="34"/>
      <c r="AY66" s="34"/>
      <c r="AZ66" s="34"/>
      <c r="BA66" s="34"/>
      <c r="BB66" s="34"/>
      <c r="BC66" s="34"/>
      <c r="BD66" s="34"/>
      <c r="BE66" s="34"/>
      <c r="BF66" s="34"/>
      <c r="BG66" s="34"/>
      <c r="BH66" s="34"/>
      <c r="BI66" s="34"/>
      <c r="BJ66" s="34"/>
      <c r="BK66" s="34"/>
      <c r="BL66" s="34"/>
      <c r="BM66" s="34"/>
      <c r="BN66" s="34"/>
    </row>
    <row r="67" spans="1:66" s="32" customFormat="1" ht="22.5" customHeight="1" x14ac:dyDescent="0.2">
      <c r="A67" s="97" t="str">
        <f t="shared" ref="A67" si="2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67" s="170" t="s">
        <v>245</v>
      </c>
      <c r="C67" s="172" t="s">
        <v>136</v>
      </c>
      <c r="D67" s="177"/>
      <c r="E67" s="174">
        <f>F53+1</f>
        <v>45204</v>
      </c>
      <c r="F67" s="162">
        <f>IF(ISBLANK(E67)," - ",IF(G67=0,E67,E67+G67-1))</f>
        <v>45217</v>
      </c>
      <c r="G67" s="175">
        <v>14</v>
      </c>
      <c r="H67" s="176">
        <f>AVERAGE(H68:H77)</f>
        <v>9.9999999999999992E-2</v>
      </c>
      <c r="I67" s="165">
        <f t="shared" ref="I67" si="25">IF(OR(F67=0,E67=0),0,NETWORKDAYS(E67,F67))</f>
        <v>10</v>
      </c>
      <c r="J67" s="100"/>
      <c r="K67" s="34"/>
      <c r="L67" s="34"/>
      <c r="M67" s="34"/>
      <c r="N67" s="34"/>
      <c r="O67" s="34"/>
      <c r="P67" s="34"/>
      <c r="Q67" s="34"/>
      <c r="R67" s="34"/>
      <c r="S67" s="34"/>
      <c r="T67" s="34"/>
      <c r="U67" s="34"/>
      <c r="V67" s="34"/>
      <c r="W67" s="34"/>
      <c r="X67" s="34"/>
      <c r="Y67" s="34"/>
      <c r="Z67" s="34"/>
      <c r="AA67" s="34"/>
      <c r="AB67" s="34"/>
      <c r="AC67" s="34"/>
      <c r="AD67" s="34"/>
      <c r="AE67" s="34"/>
      <c r="AF67" s="34"/>
      <c r="AG67" s="34"/>
      <c r="AH67" s="34"/>
      <c r="AI67" s="34"/>
      <c r="AJ67" s="34"/>
      <c r="AK67" s="34"/>
      <c r="AL67" s="34"/>
      <c r="AM67" s="34"/>
      <c r="AN67" s="34"/>
      <c r="AO67" s="34"/>
      <c r="AP67" s="34"/>
      <c r="AQ67" s="34"/>
      <c r="AR67" s="34"/>
      <c r="AS67" s="34"/>
      <c r="AT67" s="34"/>
      <c r="AU67" s="34"/>
      <c r="AV67" s="34"/>
      <c r="AW67" s="34"/>
      <c r="AX67" s="34"/>
      <c r="AY67" s="34"/>
      <c r="AZ67" s="34"/>
      <c r="BA67" s="34"/>
      <c r="BB67" s="34"/>
      <c r="BC67" s="34"/>
      <c r="BD67" s="34"/>
      <c r="BE67" s="34"/>
      <c r="BF67" s="34"/>
      <c r="BG67" s="34"/>
      <c r="BH67" s="34"/>
      <c r="BI67" s="34"/>
      <c r="BJ67" s="34"/>
      <c r="BK67" s="34"/>
      <c r="BL67" s="34"/>
      <c r="BM67" s="34"/>
      <c r="BN67" s="34"/>
    </row>
    <row r="68" spans="1:66" s="32" customFormat="1" ht="22.5" customHeight="1" x14ac:dyDescent="0.2">
      <c r="A68" s="97" t="s">
        <v>246</v>
      </c>
      <c r="B68" s="166" t="s">
        <v>234</v>
      </c>
      <c r="C68" s="94" t="s">
        <v>136</v>
      </c>
      <c r="D68" s="95"/>
      <c r="E68" s="92"/>
      <c r="F68" s="88"/>
      <c r="G68" s="48"/>
      <c r="H68" s="169">
        <v>0.1</v>
      </c>
      <c r="I68" s="109"/>
      <c r="J68" s="100"/>
      <c r="K68" s="34"/>
      <c r="L68" s="34"/>
      <c r="M68" s="34"/>
      <c r="N68" s="34"/>
      <c r="O68" s="34"/>
      <c r="P68" s="34"/>
      <c r="Q68" s="34"/>
      <c r="R68" s="34"/>
      <c r="S68" s="34"/>
      <c r="T68" s="34"/>
      <c r="U68" s="34"/>
      <c r="V68" s="34"/>
      <c r="W68" s="34"/>
      <c r="X68" s="34"/>
      <c r="Y68" s="34"/>
      <c r="Z68" s="34"/>
      <c r="AA68" s="34"/>
      <c r="AB68" s="34"/>
      <c r="AC68" s="34"/>
      <c r="AD68" s="34"/>
      <c r="AE68" s="34"/>
      <c r="AF68" s="34"/>
      <c r="AG68" s="34"/>
      <c r="AH68" s="34"/>
      <c r="AI68" s="34"/>
      <c r="AJ68" s="34"/>
      <c r="AK68" s="34"/>
      <c r="AL68" s="34"/>
      <c r="AM68" s="34"/>
      <c r="AN68" s="34"/>
      <c r="AO68" s="34"/>
      <c r="AP68" s="34"/>
      <c r="AQ68" s="34"/>
      <c r="AR68" s="34"/>
      <c r="AS68" s="34"/>
      <c r="AT68" s="34"/>
      <c r="AU68" s="34"/>
      <c r="AV68" s="34"/>
      <c r="AW68" s="34"/>
      <c r="AX68" s="34"/>
      <c r="AY68" s="34"/>
      <c r="AZ68" s="34"/>
      <c r="BA68" s="34"/>
      <c r="BB68" s="34"/>
      <c r="BC68" s="34"/>
      <c r="BD68" s="34"/>
      <c r="BE68" s="34"/>
      <c r="BF68" s="34"/>
      <c r="BG68" s="34"/>
      <c r="BH68" s="34"/>
      <c r="BI68" s="34"/>
      <c r="BJ68" s="34"/>
      <c r="BK68" s="34"/>
      <c r="BL68" s="34"/>
      <c r="BM68" s="34"/>
      <c r="BN68" s="34"/>
    </row>
    <row r="69" spans="1:66" s="32" customFormat="1" ht="22.5" customHeight="1" x14ac:dyDescent="0.2">
      <c r="A69" s="97" t="s">
        <v>247</v>
      </c>
      <c r="B69" s="166" t="s">
        <v>235</v>
      </c>
      <c r="C69" s="94" t="s">
        <v>136</v>
      </c>
      <c r="D69" s="95"/>
      <c r="E69" s="92"/>
      <c r="F69" s="88"/>
      <c r="G69" s="48"/>
      <c r="H69" s="169">
        <v>0.1</v>
      </c>
      <c r="I69" s="109"/>
      <c r="J69" s="100"/>
      <c r="K69" s="34"/>
      <c r="L69" s="34"/>
      <c r="M69" s="34"/>
      <c r="N69" s="34"/>
      <c r="O69" s="34"/>
      <c r="P69" s="34"/>
      <c r="Q69" s="34"/>
      <c r="R69" s="34"/>
      <c r="S69" s="34"/>
      <c r="T69" s="34"/>
      <c r="U69" s="34"/>
      <c r="V69" s="34"/>
      <c r="W69" s="34"/>
      <c r="X69" s="34"/>
      <c r="Y69" s="34"/>
      <c r="Z69" s="34"/>
      <c r="AA69" s="34"/>
      <c r="AB69" s="34"/>
      <c r="AC69" s="34"/>
      <c r="AD69" s="34"/>
      <c r="AE69" s="34"/>
      <c r="AF69" s="34"/>
      <c r="AG69" s="34"/>
      <c r="AH69" s="34"/>
      <c r="AI69" s="34"/>
      <c r="AJ69" s="34"/>
      <c r="AK69" s="34"/>
      <c r="AL69" s="34"/>
      <c r="AM69" s="34"/>
      <c r="AN69" s="34"/>
      <c r="AO69" s="34"/>
      <c r="AP69" s="34"/>
      <c r="AQ69" s="34"/>
      <c r="AR69" s="34"/>
      <c r="AS69" s="34"/>
      <c r="AT69" s="34"/>
      <c r="AU69" s="34"/>
      <c r="AV69" s="34"/>
      <c r="AW69" s="34"/>
      <c r="AX69" s="34"/>
      <c r="AY69" s="34"/>
      <c r="AZ69" s="34"/>
      <c r="BA69" s="34"/>
      <c r="BB69" s="34"/>
      <c r="BC69" s="34"/>
      <c r="BD69" s="34"/>
      <c r="BE69" s="34"/>
      <c r="BF69" s="34"/>
      <c r="BG69" s="34"/>
      <c r="BH69" s="34"/>
      <c r="BI69" s="34"/>
      <c r="BJ69" s="34"/>
      <c r="BK69" s="34"/>
      <c r="BL69" s="34"/>
      <c r="BM69" s="34"/>
      <c r="BN69" s="34"/>
    </row>
    <row r="70" spans="1:66" s="32" customFormat="1" ht="22.5" customHeight="1" x14ac:dyDescent="0.2">
      <c r="A70" s="97" t="s">
        <v>248</v>
      </c>
      <c r="B70" s="166" t="s">
        <v>236</v>
      </c>
      <c r="C70" s="94" t="s">
        <v>136</v>
      </c>
      <c r="D70" s="95"/>
      <c r="E70" s="92"/>
      <c r="F70" s="88"/>
      <c r="G70" s="48"/>
      <c r="H70" s="169">
        <v>0.1</v>
      </c>
      <c r="I70" s="109"/>
      <c r="J70" s="100"/>
      <c r="K70" s="34"/>
      <c r="L70" s="34"/>
      <c r="M70" s="34"/>
      <c r="N70" s="34"/>
      <c r="O70" s="34"/>
      <c r="P70" s="34"/>
      <c r="Q70" s="34"/>
      <c r="R70" s="34"/>
      <c r="S70" s="34"/>
      <c r="T70" s="34"/>
      <c r="U70" s="34"/>
      <c r="V70" s="34"/>
      <c r="W70" s="34"/>
      <c r="X70" s="34"/>
      <c r="Y70" s="34"/>
      <c r="Z70" s="34"/>
      <c r="AA70" s="34"/>
      <c r="AB70" s="34"/>
      <c r="AC70" s="34"/>
      <c r="AD70" s="34"/>
      <c r="AE70" s="34"/>
      <c r="AF70" s="34"/>
      <c r="AG70" s="34"/>
      <c r="AH70" s="34"/>
      <c r="AI70" s="34"/>
      <c r="AJ70" s="34"/>
      <c r="AK70" s="34"/>
      <c r="AL70" s="34"/>
      <c r="AM70" s="34"/>
      <c r="AN70" s="34"/>
      <c r="AO70" s="34"/>
      <c r="AP70" s="34"/>
      <c r="AQ70" s="34"/>
      <c r="AR70" s="34"/>
      <c r="AS70" s="34"/>
      <c r="AT70" s="34"/>
      <c r="AU70" s="34"/>
      <c r="AV70" s="34"/>
      <c r="AW70" s="34"/>
      <c r="AX70" s="34"/>
      <c r="AY70" s="34"/>
      <c r="AZ70" s="34"/>
      <c r="BA70" s="34"/>
      <c r="BB70" s="34"/>
      <c r="BC70" s="34"/>
      <c r="BD70" s="34"/>
      <c r="BE70" s="34"/>
      <c r="BF70" s="34"/>
      <c r="BG70" s="34"/>
      <c r="BH70" s="34"/>
      <c r="BI70" s="34"/>
      <c r="BJ70" s="34"/>
      <c r="BK70" s="34"/>
      <c r="BL70" s="34"/>
      <c r="BM70" s="34"/>
      <c r="BN70" s="34"/>
    </row>
    <row r="71" spans="1:66" s="32" customFormat="1" ht="22.5" customHeight="1" x14ac:dyDescent="0.2">
      <c r="A71" s="97" t="s">
        <v>249</v>
      </c>
      <c r="B71" s="166" t="s">
        <v>228</v>
      </c>
      <c r="C71" s="94" t="s">
        <v>136</v>
      </c>
      <c r="D71" s="95"/>
      <c r="E71" s="92"/>
      <c r="F71" s="88"/>
      <c r="G71" s="48"/>
      <c r="H71" s="169">
        <v>0.1</v>
      </c>
      <c r="I71" s="109"/>
      <c r="J71" s="100"/>
      <c r="K71" s="34"/>
      <c r="L71" s="34"/>
      <c r="M71" s="34"/>
      <c r="N71" s="34"/>
      <c r="O71" s="34"/>
      <c r="P71" s="34"/>
      <c r="Q71" s="34"/>
      <c r="R71" s="34"/>
      <c r="S71" s="34"/>
      <c r="T71" s="34"/>
      <c r="U71" s="34"/>
      <c r="V71" s="34"/>
      <c r="W71" s="34"/>
      <c r="X71" s="34"/>
      <c r="Y71" s="34"/>
      <c r="Z71" s="34"/>
      <c r="AA71" s="34"/>
      <c r="AB71" s="34"/>
      <c r="AC71" s="34"/>
      <c r="AD71" s="34"/>
      <c r="AE71" s="34"/>
      <c r="AF71" s="34"/>
      <c r="AG71" s="34"/>
      <c r="AH71" s="34"/>
      <c r="AI71" s="34"/>
      <c r="AJ71" s="34"/>
      <c r="AK71" s="34"/>
      <c r="AL71" s="34"/>
      <c r="AM71" s="34"/>
      <c r="AN71" s="34"/>
      <c r="AO71" s="34"/>
      <c r="AP71" s="34"/>
      <c r="AQ71" s="34"/>
      <c r="AR71" s="34"/>
      <c r="AS71" s="34"/>
      <c r="AT71" s="34"/>
      <c r="AU71" s="34"/>
      <c r="AV71" s="34"/>
      <c r="AW71" s="34"/>
      <c r="AX71" s="34"/>
      <c r="AY71" s="34"/>
      <c r="AZ71" s="34"/>
      <c r="BA71" s="34"/>
      <c r="BB71" s="34"/>
      <c r="BC71" s="34"/>
      <c r="BD71" s="34"/>
      <c r="BE71" s="34"/>
      <c r="BF71" s="34"/>
      <c r="BG71" s="34"/>
      <c r="BH71" s="34"/>
      <c r="BI71" s="34"/>
      <c r="BJ71" s="34"/>
      <c r="BK71" s="34"/>
      <c r="BL71" s="34"/>
      <c r="BM71" s="34"/>
      <c r="BN71" s="34"/>
    </row>
    <row r="72" spans="1:66" s="32" customFormat="1" ht="22.5" customHeight="1" x14ac:dyDescent="0.2">
      <c r="A72" s="97" t="s">
        <v>250</v>
      </c>
      <c r="B72" s="166" t="s">
        <v>239</v>
      </c>
      <c r="C72" s="94" t="s">
        <v>136</v>
      </c>
      <c r="D72" s="95"/>
      <c r="E72" s="92"/>
      <c r="F72" s="88"/>
      <c r="G72" s="48"/>
      <c r="H72" s="169">
        <v>0.1</v>
      </c>
      <c r="I72" s="109"/>
      <c r="J72" s="100"/>
      <c r="K72" s="34"/>
      <c r="L72" s="34"/>
      <c r="M72" s="34"/>
      <c r="N72" s="34"/>
      <c r="O72" s="34"/>
      <c r="P72" s="34"/>
      <c r="Q72" s="34"/>
      <c r="R72" s="34"/>
      <c r="S72" s="34"/>
      <c r="T72" s="34"/>
      <c r="U72" s="34"/>
      <c r="V72" s="34"/>
      <c r="W72" s="34"/>
      <c r="X72" s="34"/>
      <c r="Y72" s="34"/>
      <c r="Z72" s="34"/>
      <c r="AA72" s="34"/>
      <c r="AB72" s="34"/>
      <c r="AC72" s="34"/>
      <c r="AD72" s="34"/>
      <c r="AE72" s="34"/>
      <c r="AF72" s="34"/>
      <c r="AG72" s="34"/>
      <c r="AH72" s="34"/>
      <c r="AI72" s="34"/>
      <c r="AJ72" s="34"/>
      <c r="AK72" s="34"/>
      <c r="AL72" s="34"/>
      <c r="AM72" s="34"/>
      <c r="AN72" s="34"/>
      <c r="AO72" s="34"/>
      <c r="AP72" s="34"/>
      <c r="AQ72" s="34"/>
      <c r="AR72" s="34"/>
      <c r="AS72" s="34"/>
      <c r="AT72" s="34"/>
      <c r="AU72" s="34"/>
      <c r="AV72" s="34"/>
      <c r="AW72" s="34"/>
      <c r="AX72" s="34"/>
      <c r="AY72" s="34"/>
      <c r="AZ72" s="34"/>
      <c r="BA72" s="34"/>
      <c r="BB72" s="34"/>
      <c r="BC72" s="34"/>
      <c r="BD72" s="34"/>
      <c r="BE72" s="34"/>
      <c r="BF72" s="34"/>
      <c r="BG72" s="34"/>
      <c r="BH72" s="34"/>
      <c r="BI72" s="34"/>
      <c r="BJ72" s="34"/>
      <c r="BK72" s="34"/>
      <c r="BL72" s="34"/>
      <c r="BM72" s="34"/>
      <c r="BN72" s="34"/>
    </row>
    <row r="73" spans="1:66" s="32" customFormat="1" ht="22.5" customHeight="1" x14ac:dyDescent="0.2">
      <c r="A73" s="97" t="s">
        <v>251</v>
      </c>
      <c r="B73" s="166" t="s">
        <v>252</v>
      </c>
      <c r="C73" s="94" t="s">
        <v>136</v>
      </c>
      <c r="D73" s="95"/>
      <c r="E73" s="92"/>
      <c r="F73" s="88"/>
      <c r="G73" s="48"/>
      <c r="H73" s="169">
        <v>0.1</v>
      </c>
      <c r="I73" s="109"/>
      <c r="J73" s="100"/>
      <c r="K73" s="34"/>
      <c r="L73" s="34"/>
      <c r="M73" s="34"/>
      <c r="N73" s="34"/>
      <c r="O73" s="34"/>
      <c r="P73" s="34"/>
      <c r="Q73" s="34"/>
      <c r="R73" s="34"/>
      <c r="S73" s="34"/>
      <c r="T73" s="34"/>
      <c r="U73" s="34"/>
      <c r="V73" s="34"/>
      <c r="W73" s="34"/>
      <c r="X73" s="34"/>
      <c r="Y73" s="34"/>
      <c r="Z73" s="34"/>
      <c r="AA73" s="34"/>
      <c r="AB73" s="34"/>
      <c r="AC73" s="34"/>
      <c r="AD73" s="34"/>
      <c r="AE73" s="34"/>
      <c r="AF73" s="34"/>
      <c r="AG73" s="34"/>
      <c r="AH73" s="34"/>
      <c r="AI73" s="34"/>
      <c r="AJ73" s="34"/>
      <c r="AK73" s="34"/>
      <c r="AL73" s="34"/>
      <c r="AM73" s="34"/>
      <c r="AN73" s="34"/>
      <c r="AO73" s="34"/>
      <c r="AP73" s="34"/>
      <c r="AQ73" s="34"/>
      <c r="AR73" s="34"/>
      <c r="AS73" s="34"/>
      <c r="AT73" s="34"/>
      <c r="AU73" s="34"/>
      <c r="AV73" s="34"/>
      <c r="AW73" s="34"/>
      <c r="AX73" s="34"/>
      <c r="AY73" s="34"/>
      <c r="AZ73" s="34"/>
      <c r="BA73" s="34"/>
      <c r="BB73" s="34"/>
      <c r="BC73" s="34"/>
      <c r="BD73" s="34"/>
      <c r="BE73" s="34"/>
      <c r="BF73" s="34"/>
      <c r="BG73" s="34"/>
      <c r="BH73" s="34"/>
      <c r="BI73" s="34"/>
      <c r="BJ73" s="34"/>
      <c r="BK73" s="34"/>
      <c r="BL73" s="34"/>
      <c r="BM73" s="34"/>
      <c r="BN73" s="34"/>
    </row>
    <row r="74" spans="1:66" s="32" customFormat="1" ht="22.5" customHeight="1" x14ac:dyDescent="0.2">
      <c r="A74" s="97" t="s">
        <v>253</v>
      </c>
      <c r="B74" s="166" t="s">
        <v>254</v>
      </c>
      <c r="C74" s="94" t="s">
        <v>136</v>
      </c>
      <c r="D74" s="95"/>
      <c r="E74" s="92"/>
      <c r="F74" s="88"/>
      <c r="G74" s="48"/>
      <c r="H74" s="169">
        <v>0.1</v>
      </c>
      <c r="I74" s="109"/>
      <c r="J74" s="100"/>
      <c r="K74" s="34"/>
      <c r="L74" s="34"/>
      <c r="M74" s="34"/>
      <c r="N74" s="34"/>
      <c r="O74" s="34"/>
      <c r="P74" s="34"/>
      <c r="Q74" s="34"/>
      <c r="R74" s="34"/>
      <c r="S74" s="34"/>
      <c r="T74" s="34"/>
      <c r="U74" s="34"/>
      <c r="V74" s="34"/>
      <c r="W74" s="34"/>
      <c r="X74" s="34"/>
      <c r="Y74" s="34"/>
      <c r="Z74" s="34"/>
      <c r="AA74" s="34"/>
      <c r="AB74" s="34"/>
      <c r="AC74" s="34"/>
      <c r="AD74" s="34"/>
      <c r="AE74" s="34"/>
      <c r="AF74" s="34"/>
      <c r="AG74" s="34"/>
      <c r="AH74" s="34"/>
      <c r="AI74" s="34"/>
      <c r="AJ74" s="34"/>
      <c r="AK74" s="34"/>
      <c r="AL74" s="34"/>
      <c r="AM74" s="34"/>
      <c r="AN74" s="34"/>
      <c r="AO74" s="34"/>
      <c r="AP74" s="34"/>
      <c r="AQ74" s="34"/>
      <c r="AR74" s="34"/>
      <c r="AS74" s="34"/>
      <c r="AT74" s="34"/>
      <c r="AU74" s="34"/>
      <c r="AV74" s="34"/>
      <c r="AW74" s="34"/>
      <c r="AX74" s="34"/>
      <c r="AY74" s="34"/>
      <c r="AZ74" s="34"/>
      <c r="BA74" s="34"/>
      <c r="BB74" s="34"/>
      <c r="BC74" s="34"/>
      <c r="BD74" s="34"/>
      <c r="BE74" s="34"/>
      <c r="BF74" s="34"/>
      <c r="BG74" s="34"/>
      <c r="BH74" s="34"/>
      <c r="BI74" s="34"/>
      <c r="BJ74" s="34"/>
      <c r="BK74" s="34"/>
      <c r="BL74" s="34"/>
      <c r="BM74" s="34"/>
      <c r="BN74" s="34"/>
    </row>
    <row r="75" spans="1:66" s="32" customFormat="1" ht="22.5" customHeight="1" x14ac:dyDescent="0.2">
      <c r="A75" s="97" t="s">
        <v>255</v>
      </c>
      <c r="B75" s="166" t="s">
        <v>241</v>
      </c>
      <c r="C75" s="94" t="s">
        <v>136</v>
      </c>
      <c r="D75" s="95"/>
      <c r="E75" s="92"/>
      <c r="F75" s="88"/>
      <c r="G75" s="48"/>
      <c r="H75" s="169">
        <v>0.1</v>
      </c>
      <c r="I75" s="109"/>
      <c r="J75" s="100"/>
      <c r="K75" s="34"/>
      <c r="L75" s="34"/>
      <c r="M75" s="34"/>
      <c r="N75" s="34"/>
      <c r="O75" s="34"/>
      <c r="P75" s="34"/>
      <c r="Q75" s="34"/>
      <c r="R75" s="34"/>
      <c r="S75" s="34"/>
      <c r="T75" s="34"/>
      <c r="U75" s="34"/>
      <c r="V75" s="34"/>
      <c r="W75" s="34"/>
      <c r="X75" s="34"/>
      <c r="Y75" s="34"/>
      <c r="Z75" s="34"/>
      <c r="AA75" s="34"/>
      <c r="AB75" s="34"/>
      <c r="AC75" s="34"/>
      <c r="AD75" s="34"/>
      <c r="AE75" s="34"/>
      <c r="AF75" s="34"/>
      <c r="AG75" s="34"/>
      <c r="AH75" s="34"/>
      <c r="AI75" s="34"/>
      <c r="AJ75" s="34"/>
      <c r="AK75" s="34"/>
      <c r="AL75" s="34"/>
      <c r="AM75" s="34"/>
      <c r="AN75" s="34"/>
      <c r="AO75" s="34"/>
      <c r="AP75" s="34"/>
      <c r="AQ75" s="34"/>
      <c r="AR75" s="34"/>
      <c r="AS75" s="34"/>
      <c r="AT75" s="34"/>
      <c r="AU75" s="34"/>
      <c r="AV75" s="34"/>
      <c r="AW75" s="34"/>
      <c r="AX75" s="34"/>
      <c r="AY75" s="34"/>
      <c r="AZ75" s="34"/>
      <c r="BA75" s="34"/>
      <c r="BB75" s="34"/>
      <c r="BC75" s="34"/>
      <c r="BD75" s="34"/>
      <c r="BE75" s="34"/>
      <c r="BF75" s="34"/>
      <c r="BG75" s="34"/>
      <c r="BH75" s="34"/>
      <c r="BI75" s="34"/>
      <c r="BJ75" s="34"/>
      <c r="BK75" s="34"/>
      <c r="BL75" s="34"/>
      <c r="BM75" s="34"/>
      <c r="BN75" s="34"/>
    </row>
    <row r="76" spans="1:66" s="32" customFormat="1" ht="22.5" customHeight="1" x14ac:dyDescent="0.2">
      <c r="A76" s="97" t="str">
        <f t="shared" ref="A76:A77" si="26">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4.3.9</v>
      </c>
      <c r="B76" s="166" t="s">
        <v>244</v>
      </c>
      <c r="C76" s="94" t="s">
        <v>136</v>
      </c>
      <c r="D76" s="95"/>
      <c r="E76" s="92"/>
      <c r="F76" s="88"/>
      <c r="G76" s="48"/>
      <c r="H76" s="169">
        <v>0.1</v>
      </c>
      <c r="I76" s="109"/>
      <c r="J76" s="100"/>
      <c r="K76" s="34"/>
      <c r="L76" s="34"/>
      <c r="M76" s="34"/>
      <c r="N76" s="34"/>
      <c r="O76" s="34"/>
      <c r="P76" s="34"/>
      <c r="Q76" s="34"/>
      <c r="R76" s="34"/>
      <c r="S76" s="34"/>
      <c r="T76" s="34"/>
      <c r="U76" s="34"/>
      <c r="V76" s="34"/>
      <c r="W76" s="34"/>
      <c r="X76" s="34"/>
      <c r="Y76" s="34"/>
      <c r="Z76" s="34"/>
      <c r="AA76" s="34"/>
      <c r="AB76" s="34"/>
      <c r="AC76" s="34"/>
      <c r="AD76" s="34"/>
      <c r="AE76" s="34"/>
      <c r="AF76" s="34"/>
      <c r="AG76" s="34"/>
      <c r="AH76" s="34"/>
      <c r="AI76" s="34"/>
      <c r="AJ76" s="34"/>
      <c r="AK76" s="34"/>
      <c r="AL76" s="34"/>
      <c r="AM76" s="34"/>
      <c r="AN76" s="34"/>
      <c r="AO76" s="34"/>
      <c r="AP76" s="34"/>
      <c r="AQ76" s="34"/>
      <c r="AR76" s="34"/>
      <c r="AS76" s="34"/>
      <c r="AT76" s="34"/>
      <c r="AU76" s="34"/>
      <c r="AV76" s="34"/>
      <c r="AW76" s="34"/>
      <c r="AX76" s="34"/>
      <c r="AY76" s="34"/>
      <c r="AZ76" s="34"/>
      <c r="BA76" s="34"/>
      <c r="BB76" s="34"/>
      <c r="BC76" s="34"/>
      <c r="BD76" s="34"/>
      <c r="BE76" s="34"/>
      <c r="BF76" s="34"/>
      <c r="BG76" s="34"/>
      <c r="BH76" s="34"/>
      <c r="BI76" s="34"/>
      <c r="BJ76" s="34"/>
      <c r="BK76" s="34"/>
      <c r="BL76" s="34"/>
      <c r="BM76" s="34"/>
      <c r="BN76" s="34"/>
    </row>
    <row r="77" spans="1:66" s="32" customFormat="1" ht="22.5" customHeight="1" x14ac:dyDescent="0.2">
      <c r="A77" s="97" t="str">
        <f t="shared" si="26"/>
        <v>4.3.10</v>
      </c>
      <c r="B77" s="166" t="s">
        <v>232</v>
      </c>
      <c r="C77" s="94" t="s">
        <v>136</v>
      </c>
      <c r="D77" s="95"/>
      <c r="E77" s="92"/>
      <c r="F77" s="88"/>
      <c r="G77" s="48"/>
      <c r="H77" s="169">
        <v>0.1</v>
      </c>
      <c r="I77" s="109"/>
      <c r="J77" s="100"/>
      <c r="K77" s="34"/>
      <c r="L77" s="34"/>
      <c r="M77" s="34"/>
      <c r="N77" s="34"/>
      <c r="O77" s="34"/>
      <c r="P77" s="34"/>
      <c r="Q77" s="34"/>
      <c r="R77" s="34"/>
      <c r="S77" s="34"/>
      <c r="T77" s="34"/>
      <c r="U77" s="34"/>
      <c r="V77" s="34"/>
      <c r="W77" s="34"/>
      <c r="X77" s="34"/>
      <c r="Y77" s="34"/>
      <c r="Z77" s="34"/>
      <c r="AA77" s="34"/>
      <c r="AB77" s="34"/>
      <c r="AC77" s="34"/>
      <c r="AD77" s="34"/>
      <c r="AE77" s="34"/>
      <c r="AF77" s="34"/>
      <c r="AG77" s="34"/>
      <c r="AH77" s="34"/>
      <c r="AI77" s="34"/>
      <c r="AJ77" s="34"/>
      <c r="AK77" s="34"/>
      <c r="AL77" s="34"/>
      <c r="AM77" s="34"/>
      <c r="AN77" s="34"/>
      <c r="AO77" s="34"/>
      <c r="AP77" s="34"/>
      <c r="AQ77" s="34"/>
      <c r="AR77" s="34"/>
      <c r="AS77" s="34"/>
      <c r="AT77" s="34"/>
      <c r="AU77" s="34"/>
      <c r="AV77" s="34"/>
      <c r="AW77" s="34"/>
      <c r="AX77" s="34"/>
      <c r="AY77" s="34"/>
      <c r="AZ77" s="34"/>
      <c r="BA77" s="34"/>
      <c r="BB77" s="34"/>
      <c r="BC77" s="34"/>
      <c r="BD77" s="34"/>
      <c r="BE77" s="34"/>
      <c r="BF77" s="34"/>
      <c r="BG77" s="34"/>
      <c r="BH77" s="34"/>
      <c r="BI77" s="34"/>
      <c r="BJ77" s="34"/>
      <c r="BK77" s="34"/>
      <c r="BL77" s="34"/>
      <c r="BM77" s="34"/>
      <c r="BN77" s="34"/>
    </row>
    <row r="78" spans="1:66" s="32" customFormat="1" ht="22.5" customHeight="1" x14ac:dyDescent="0.2">
      <c r="A78" s="97" t="str">
        <f t="shared" ref="A78" si="2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78" s="170" t="s">
        <v>256</v>
      </c>
      <c r="C78" s="172" t="s">
        <v>136</v>
      </c>
      <c r="D78" s="177"/>
      <c r="E78" s="174">
        <f>F67+1</f>
        <v>45218</v>
      </c>
      <c r="F78" s="162">
        <f>IF(ISBLANK(E78)," - ",IF(G78=0,E78,E78+G78-1))</f>
        <v>45231</v>
      </c>
      <c r="G78" s="175">
        <v>14</v>
      </c>
      <c r="H78" s="176">
        <f>AVERAGE(H79:H88)</f>
        <v>9.9999999999999992E-2</v>
      </c>
      <c r="I78" s="165">
        <f t="shared" ref="I78" si="28">IF(OR(F78=0,E78=0),0,NETWORKDAYS(E78,F78))</f>
        <v>10</v>
      </c>
      <c r="J78" s="100"/>
      <c r="K78" s="34"/>
      <c r="L78" s="34"/>
      <c r="M78" s="34"/>
      <c r="N78" s="34"/>
      <c r="O78" s="34"/>
      <c r="P78" s="34"/>
      <c r="Q78" s="34"/>
      <c r="R78" s="34"/>
      <c r="S78" s="34"/>
      <c r="T78" s="34"/>
      <c r="U78" s="34"/>
      <c r="V78" s="34"/>
      <c r="W78" s="34"/>
      <c r="X78" s="34"/>
      <c r="Y78" s="34"/>
      <c r="Z78" s="34"/>
      <c r="AA78" s="34"/>
      <c r="AB78" s="34"/>
      <c r="AC78" s="34"/>
      <c r="AD78" s="34"/>
      <c r="AE78" s="34"/>
      <c r="AF78" s="34"/>
      <c r="AG78" s="34"/>
      <c r="AH78" s="34"/>
      <c r="AI78" s="34"/>
      <c r="AJ78" s="34"/>
      <c r="AK78" s="34"/>
      <c r="AL78" s="34"/>
      <c r="AM78" s="34"/>
      <c r="AN78" s="34"/>
      <c r="AO78" s="34"/>
      <c r="AP78" s="34"/>
      <c r="AQ78" s="34"/>
      <c r="AR78" s="34"/>
      <c r="AS78" s="34"/>
      <c r="AT78" s="34"/>
      <c r="AU78" s="34"/>
      <c r="AV78" s="34"/>
      <c r="AW78" s="34"/>
      <c r="AX78" s="34"/>
      <c r="AY78" s="34"/>
      <c r="AZ78" s="34"/>
      <c r="BA78" s="34"/>
      <c r="BB78" s="34"/>
      <c r="BC78" s="34"/>
      <c r="BD78" s="34"/>
      <c r="BE78" s="34"/>
      <c r="BF78" s="34"/>
      <c r="BG78" s="34"/>
      <c r="BH78" s="34"/>
      <c r="BI78" s="34"/>
      <c r="BJ78" s="34"/>
      <c r="BK78" s="34"/>
      <c r="BL78" s="34"/>
      <c r="BM78" s="34"/>
      <c r="BN78" s="34"/>
    </row>
    <row r="79" spans="1:66" s="32" customFormat="1" ht="22.5" customHeight="1" x14ac:dyDescent="0.2">
      <c r="A79" s="97" t="s">
        <v>257</v>
      </c>
      <c r="B79" s="166" t="s">
        <v>234</v>
      </c>
      <c r="C79" s="94" t="s">
        <v>136</v>
      </c>
      <c r="D79" s="95"/>
      <c r="E79" s="92"/>
      <c r="F79" s="88"/>
      <c r="G79" s="48"/>
      <c r="H79" s="169">
        <v>0.1</v>
      </c>
      <c r="I79" s="109"/>
      <c r="J79" s="100"/>
      <c r="K79" s="34"/>
      <c r="L79" s="34"/>
      <c r="M79" s="34"/>
      <c r="N79" s="34"/>
      <c r="O79" s="34"/>
      <c r="P79" s="34"/>
      <c r="Q79" s="34"/>
      <c r="R79" s="34"/>
      <c r="S79" s="34"/>
      <c r="T79" s="34"/>
      <c r="U79" s="34"/>
      <c r="V79" s="34"/>
      <c r="W79" s="34"/>
      <c r="X79" s="34"/>
      <c r="Y79" s="34"/>
      <c r="Z79" s="34"/>
      <c r="AA79" s="34"/>
      <c r="AB79" s="34"/>
      <c r="AC79" s="34"/>
      <c r="AD79" s="34"/>
      <c r="AE79" s="34"/>
      <c r="AF79" s="34"/>
      <c r="AG79" s="34"/>
      <c r="AH79" s="34"/>
      <c r="AI79" s="34"/>
      <c r="AJ79" s="34"/>
      <c r="AK79" s="34"/>
      <c r="AL79" s="34"/>
      <c r="AM79" s="34"/>
      <c r="AN79" s="34"/>
      <c r="AO79" s="34"/>
      <c r="AP79" s="34"/>
      <c r="AQ79" s="34"/>
      <c r="AR79" s="34"/>
      <c r="AS79" s="34"/>
      <c r="AT79" s="34"/>
      <c r="AU79" s="34"/>
      <c r="AV79" s="34"/>
      <c r="AW79" s="34"/>
      <c r="AX79" s="34"/>
      <c r="AY79" s="34"/>
      <c r="AZ79" s="34"/>
      <c r="BA79" s="34"/>
      <c r="BB79" s="34"/>
      <c r="BC79" s="34"/>
      <c r="BD79" s="34"/>
      <c r="BE79" s="34"/>
      <c r="BF79" s="34"/>
      <c r="BG79" s="34"/>
      <c r="BH79" s="34"/>
      <c r="BI79" s="34"/>
      <c r="BJ79" s="34"/>
      <c r="BK79" s="34"/>
      <c r="BL79" s="34"/>
      <c r="BM79" s="34"/>
      <c r="BN79" s="34"/>
    </row>
    <row r="80" spans="1:66" s="32" customFormat="1" ht="22.5" customHeight="1" x14ac:dyDescent="0.2">
      <c r="A80" s="97" t="s">
        <v>258</v>
      </c>
      <c r="B80" s="166" t="s">
        <v>235</v>
      </c>
      <c r="C80" s="94" t="s">
        <v>136</v>
      </c>
      <c r="D80" s="95"/>
      <c r="E80" s="92"/>
      <c r="F80" s="88"/>
      <c r="G80" s="48"/>
      <c r="H80" s="169">
        <v>0.1</v>
      </c>
      <c r="I80" s="109"/>
      <c r="J80" s="100"/>
      <c r="K80" s="34"/>
      <c r="L80" s="34"/>
      <c r="M80" s="34"/>
      <c r="N80" s="34"/>
      <c r="O80" s="34"/>
      <c r="P80" s="34"/>
      <c r="Q80" s="34"/>
      <c r="R80" s="34"/>
      <c r="S80" s="34"/>
      <c r="T80" s="34"/>
      <c r="U80" s="34"/>
      <c r="V80" s="34"/>
      <c r="W80" s="34"/>
      <c r="X80" s="34"/>
      <c r="Y80" s="34"/>
      <c r="Z80" s="34"/>
      <c r="AA80" s="34"/>
      <c r="AB80" s="34"/>
      <c r="AC80" s="34"/>
      <c r="AD80" s="34"/>
      <c r="AE80" s="34"/>
      <c r="AF80" s="34"/>
      <c r="AG80" s="34"/>
      <c r="AH80" s="34"/>
      <c r="AI80" s="34"/>
      <c r="AJ80" s="34"/>
      <c r="AK80" s="34"/>
      <c r="AL80" s="34"/>
      <c r="AM80" s="34"/>
      <c r="AN80" s="34"/>
      <c r="AO80" s="34"/>
      <c r="AP80" s="34"/>
      <c r="AQ80" s="34"/>
      <c r="AR80" s="34"/>
      <c r="AS80" s="34"/>
      <c r="AT80" s="34"/>
      <c r="AU80" s="34"/>
      <c r="AV80" s="34"/>
      <c r="AW80" s="34"/>
      <c r="AX80" s="34"/>
      <c r="AY80" s="34"/>
      <c r="AZ80" s="34"/>
      <c r="BA80" s="34"/>
      <c r="BB80" s="34"/>
      <c r="BC80" s="34"/>
      <c r="BD80" s="34"/>
      <c r="BE80" s="34"/>
      <c r="BF80" s="34"/>
      <c r="BG80" s="34"/>
      <c r="BH80" s="34"/>
      <c r="BI80" s="34"/>
      <c r="BJ80" s="34"/>
      <c r="BK80" s="34"/>
      <c r="BL80" s="34"/>
      <c r="BM80" s="34"/>
      <c r="BN80" s="34"/>
    </row>
    <row r="81" spans="1:66" s="32" customFormat="1" ht="22.5" customHeight="1" x14ac:dyDescent="0.2">
      <c r="A81" s="97" t="s">
        <v>259</v>
      </c>
      <c r="B81" s="166" t="s">
        <v>227</v>
      </c>
      <c r="C81" s="94" t="s">
        <v>136</v>
      </c>
      <c r="D81" s="95"/>
      <c r="E81" s="92"/>
      <c r="F81" s="88"/>
      <c r="G81" s="48"/>
      <c r="H81" s="169">
        <v>0.1</v>
      </c>
      <c r="I81" s="109"/>
      <c r="J81" s="100"/>
      <c r="K81" s="34"/>
      <c r="L81" s="34"/>
      <c r="M81" s="34"/>
      <c r="N81" s="34"/>
      <c r="O81" s="34"/>
      <c r="P81" s="34"/>
      <c r="Q81" s="34"/>
      <c r="R81" s="34"/>
      <c r="S81" s="34"/>
      <c r="T81" s="34"/>
      <c r="U81" s="34"/>
      <c r="V81" s="34"/>
      <c r="W81" s="34"/>
      <c r="X81" s="34"/>
      <c r="Y81" s="34"/>
      <c r="Z81" s="34"/>
      <c r="AA81" s="34"/>
      <c r="AB81" s="34"/>
      <c r="AC81" s="34"/>
      <c r="AD81" s="34"/>
      <c r="AE81" s="34"/>
      <c r="AF81" s="34"/>
      <c r="AG81" s="34"/>
      <c r="AH81" s="34"/>
      <c r="AI81" s="34"/>
      <c r="AJ81" s="34"/>
      <c r="AK81" s="34"/>
      <c r="AL81" s="34"/>
      <c r="AM81" s="34"/>
      <c r="AN81" s="34"/>
      <c r="AO81" s="34"/>
      <c r="AP81" s="34"/>
      <c r="AQ81" s="34"/>
      <c r="AR81" s="34"/>
      <c r="AS81" s="34"/>
      <c r="AT81" s="34"/>
      <c r="AU81" s="34"/>
      <c r="AV81" s="34"/>
      <c r="AW81" s="34"/>
      <c r="AX81" s="34"/>
      <c r="AY81" s="34"/>
      <c r="AZ81" s="34"/>
      <c r="BA81" s="34"/>
      <c r="BB81" s="34"/>
      <c r="BC81" s="34"/>
      <c r="BD81" s="34"/>
      <c r="BE81" s="34"/>
      <c r="BF81" s="34"/>
      <c r="BG81" s="34"/>
      <c r="BH81" s="34"/>
      <c r="BI81" s="34"/>
      <c r="BJ81" s="34"/>
      <c r="BK81" s="34"/>
      <c r="BL81" s="34"/>
      <c r="BM81" s="34"/>
      <c r="BN81" s="34"/>
    </row>
    <row r="82" spans="1:66" s="32" customFormat="1" ht="22.5" customHeight="1" x14ac:dyDescent="0.2">
      <c r="A82" s="97" t="s">
        <v>260</v>
      </c>
      <c r="B82" s="166" t="s">
        <v>228</v>
      </c>
      <c r="C82" s="94" t="s">
        <v>136</v>
      </c>
      <c r="D82" s="95"/>
      <c r="E82" s="92"/>
      <c r="F82" s="88"/>
      <c r="G82" s="48"/>
      <c r="H82" s="169">
        <v>0.1</v>
      </c>
      <c r="I82" s="109"/>
      <c r="J82" s="100"/>
      <c r="K82" s="34"/>
      <c r="L82" s="34"/>
      <c r="M82" s="34"/>
      <c r="N82" s="34"/>
      <c r="O82" s="34"/>
      <c r="P82" s="34"/>
      <c r="Q82" s="34"/>
      <c r="R82" s="34"/>
      <c r="S82" s="34"/>
      <c r="T82" s="34"/>
      <c r="U82" s="34"/>
      <c r="V82" s="34"/>
      <c r="W82" s="34"/>
      <c r="X82" s="34"/>
      <c r="Y82" s="34"/>
      <c r="Z82" s="34"/>
      <c r="AA82" s="34"/>
      <c r="AB82" s="34"/>
      <c r="AC82" s="34"/>
      <c r="AD82" s="34"/>
      <c r="AE82" s="34"/>
      <c r="AF82" s="34"/>
      <c r="AG82" s="34"/>
      <c r="AH82" s="34"/>
      <c r="AI82" s="34"/>
      <c r="AJ82" s="34"/>
      <c r="AK82" s="34"/>
      <c r="AL82" s="34"/>
      <c r="AM82" s="34"/>
      <c r="AN82" s="34"/>
      <c r="AO82" s="34"/>
      <c r="AP82" s="34"/>
      <c r="AQ82" s="34"/>
      <c r="AR82" s="34"/>
      <c r="AS82" s="34"/>
      <c r="AT82" s="34"/>
      <c r="AU82" s="34"/>
      <c r="AV82" s="34"/>
      <c r="AW82" s="34"/>
      <c r="AX82" s="34"/>
      <c r="AY82" s="34"/>
      <c r="AZ82" s="34"/>
      <c r="BA82" s="34"/>
      <c r="BB82" s="34"/>
      <c r="BC82" s="34"/>
      <c r="BD82" s="34"/>
      <c r="BE82" s="34"/>
      <c r="BF82" s="34"/>
      <c r="BG82" s="34"/>
      <c r="BH82" s="34"/>
      <c r="BI82" s="34"/>
      <c r="BJ82" s="34"/>
      <c r="BK82" s="34"/>
      <c r="BL82" s="34"/>
      <c r="BM82" s="34"/>
      <c r="BN82" s="34"/>
    </row>
    <row r="83" spans="1:66" s="32" customFormat="1" ht="22.5" customHeight="1" x14ac:dyDescent="0.2">
      <c r="A83" s="97" t="s">
        <v>261</v>
      </c>
      <c r="B83" s="166" t="s">
        <v>239</v>
      </c>
      <c r="C83" s="94" t="s">
        <v>136</v>
      </c>
      <c r="D83" s="95"/>
      <c r="E83" s="92"/>
      <c r="F83" s="88"/>
      <c r="G83" s="48"/>
      <c r="H83" s="169">
        <v>0.1</v>
      </c>
      <c r="I83" s="109"/>
      <c r="J83" s="100"/>
      <c r="K83" s="34"/>
      <c r="L83" s="34"/>
      <c r="M83" s="34"/>
      <c r="N83" s="34"/>
      <c r="O83" s="34"/>
      <c r="P83" s="34"/>
      <c r="Q83" s="34"/>
      <c r="R83" s="34"/>
      <c r="S83" s="34"/>
      <c r="T83" s="34"/>
      <c r="U83" s="34"/>
      <c r="V83" s="34"/>
      <c r="W83" s="34"/>
      <c r="X83" s="34"/>
      <c r="Y83" s="34"/>
      <c r="Z83" s="34"/>
      <c r="AA83" s="34"/>
      <c r="AB83" s="34"/>
      <c r="AC83" s="34"/>
      <c r="AD83" s="34"/>
      <c r="AE83" s="34"/>
      <c r="AF83" s="34"/>
      <c r="AG83" s="34"/>
      <c r="AH83" s="34"/>
      <c r="AI83" s="34"/>
      <c r="AJ83" s="34"/>
      <c r="AK83" s="34"/>
      <c r="AL83" s="34"/>
      <c r="AM83" s="34"/>
      <c r="AN83" s="34"/>
      <c r="AO83" s="34"/>
      <c r="AP83" s="34"/>
      <c r="AQ83" s="34"/>
      <c r="AR83" s="34"/>
      <c r="AS83" s="34"/>
      <c r="AT83" s="34"/>
      <c r="AU83" s="34"/>
      <c r="AV83" s="34"/>
      <c r="AW83" s="34"/>
      <c r="AX83" s="34"/>
      <c r="AY83" s="34"/>
      <c r="AZ83" s="34"/>
      <c r="BA83" s="34"/>
      <c r="BB83" s="34"/>
      <c r="BC83" s="34"/>
      <c r="BD83" s="34"/>
      <c r="BE83" s="34"/>
      <c r="BF83" s="34"/>
      <c r="BG83" s="34"/>
      <c r="BH83" s="34"/>
      <c r="BI83" s="34"/>
      <c r="BJ83" s="34"/>
      <c r="BK83" s="34"/>
      <c r="BL83" s="34"/>
      <c r="BM83" s="34"/>
      <c r="BN83" s="34"/>
    </row>
    <row r="84" spans="1:66" s="32" customFormat="1" ht="22.5" customHeight="1" x14ac:dyDescent="0.2">
      <c r="A84" s="97" t="s">
        <v>262</v>
      </c>
      <c r="B84" s="166" t="s">
        <v>252</v>
      </c>
      <c r="C84" s="94" t="s">
        <v>136</v>
      </c>
      <c r="D84" s="95"/>
      <c r="E84" s="92"/>
      <c r="F84" s="88"/>
      <c r="G84" s="48"/>
      <c r="H84" s="169">
        <v>0.1</v>
      </c>
      <c r="I84" s="109"/>
      <c r="J84" s="100"/>
      <c r="K84" s="34"/>
      <c r="L84" s="34"/>
      <c r="M84" s="34"/>
      <c r="N84" s="34"/>
      <c r="O84" s="34"/>
      <c r="P84" s="34"/>
      <c r="Q84" s="34"/>
      <c r="R84" s="34"/>
      <c r="S84" s="34"/>
      <c r="T84" s="34"/>
      <c r="U84" s="34"/>
      <c r="V84" s="34"/>
      <c r="W84" s="34"/>
      <c r="X84" s="34"/>
      <c r="Y84" s="34"/>
      <c r="Z84" s="34"/>
      <c r="AA84" s="34"/>
      <c r="AB84" s="34"/>
      <c r="AC84" s="34"/>
      <c r="AD84" s="34"/>
      <c r="AE84" s="34"/>
      <c r="AF84" s="34"/>
      <c r="AG84" s="34"/>
      <c r="AH84" s="34"/>
      <c r="AI84" s="34"/>
      <c r="AJ84" s="34"/>
      <c r="AK84" s="34"/>
      <c r="AL84" s="34"/>
      <c r="AM84" s="34"/>
      <c r="AN84" s="34"/>
      <c r="AO84" s="34"/>
      <c r="AP84" s="34"/>
      <c r="AQ84" s="34"/>
      <c r="AR84" s="34"/>
      <c r="AS84" s="34"/>
      <c r="AT84" s="34"/>
      <c r="AU84" s="34"/>
      <c r="AV84" s="34"/>
      <c r="AW84" s="34"/>
      <c r="AX84" s="34"/>
      <c r="AY84" s="34"/>
      <c r="AZ84" s="34"/>
      <c r="BA84" s="34"/>
      <c r="BB84" s="34"/>
      <c r="BC84" s="34"/>
      <c r="BD84" s="34"/>
      <c r="BE84" s="34"/>
      <c r="BF84" s="34"/>
      <c r="BG84" s="34"/>
      <c r="BH84" s="34"/>
      <c r="BI84" s="34"/>
      <c r="BJ84" s="34"/>
      <c r="BK84" s="34"/>
      <c r="BL84" s="34"/>
      <c r="BM84" s="34"/>
      <c r="BN84" s="34"/>
    </row>
    <row r="85" spans="1:66" s="32" customFormat="1" ht="22.5" customHeight="1" x14ac:dyDescent="0.2">
      <c r="A85" s="97" t="s">
        <v>263</v>
      </c>
      <c r="B85" s="166" t="s">
        <v>240</v>
      </c>
      <c r="C85" s="94" t="s">
        <v>136</v>
      </c>
      <c r="D85" s="95"/>
      <c r="E85" s="92"/>
      <c r="F85" s="88"/>
      <c r="G85" s="48"/>
      <c r="H85" s="169">
        <v>0.1</v>
      </c>
      <c r="I85" s="109"/>
      <c r="J85" s="100"/>
      <c r="K85" s="34"/>
      <c r="L85" s="34"/>
      <c r="M85" s="34"/>
      <c r="N85" s="34"/>
      <c r="O85" s="34"/>
      <c r="P85" s="34"/>
      <c r="Q85" s="34"/>
      <c r="R85" s="34"/>
      <c r="S85" s="34"/>
      <c r="T85" s="34"/>
      <c r="U85" s="34"/>
      <c r="V85" s="34"/>
      <c r="W85" s="34"/>
      <c r="X85" s="34"/>
      <c r="Y85" s="34"/>
      <c r="Z85" s="34"/>
      <c r="AA85" s="34"/>
      <c r="AB85" s="34"/>
      <c r="AC85" s="34"/>
      <c r="AD85" s="34"/>
      <c r="AE85" s="34"/>
      <c r="AF85" s="34"/>
      <c r="AG85" s="34"/>
      <c r="AH85" s="34"/>
      <c r="AI85" s="34"/>
      <c r="AJ85" s="34"/>
      <c r="AK85" s="34"/>
      <c r="AL85" s="34"/>
      <c r="AM85" s="34"/>
      <c r="AN85" s="34"/>
      <c r="AO85" s="34"/>
      <c r="AP85" s="34"/>
      <c r="AQ85" s="34"/>
      <c r="AR85" s="34"/>
      <c r="AS85" s="34"/>
      <c r="AT85" s="34"/>
      <c r="AU85" s="34"/>
      <c r="AV85" s="34"/>
      <c r="AW85" s="34"/>
      <c r="AX85" s="34"/>
      <c r="AY85" s="34"/>
      <c r="AZ85" s="34"/>
      <c r="BA85" s="34"/>
      <c r="BB85" s="34"/>
      <c r="BC85" s="34"/>
      <c r="BD85" s="34"/>
      <c r="BE85" s="34"/>
      <c r="BF85" s="34"/>
      <c r="BG85" s="34"/>
      <c r="BH85" s="34"/>
      <c r="BI85" s="34"/>
      <c r="BJ85" s="34"/>
      <c r="BK85" s="34"/>
      <c r="BL85" s="34"/>
      <c r="BM85" s="34"/>
      <c r="BN85" s="34"/>
    </row>
    <row r="86" spans="1:66" s="32" customFormat="1" ht="22.5" customHeight="1" x14ac:dyDescent="0.2">
      <c r="A86" s="97" t="s">
        <v>264</v>
      </c>
      <c r="B86" s="166" t="s">
        <v>230</v>
      </c>
      <c r="C86" s="94" t="s">
        <v>136</v>
      </c>
      <c r="D86" s="95"/>
      <c r="E86" s="92"/>
      <c r="F86" s="88"/>
      <c r="G86" s="48"/>
      <c r="H86" s="169">
        <v>0.1</v>
      </c>
      <c r="I86" s="109"/>
      <c r="J86" s="100"/>
      <c r="K86" s="34"/>
      <c r="L86" s="34"/>
      <c r="M86" s="34"/>
      <c r="N86" s="34"/>
      <c r="O86" s="34"/>
      <c r="P86" s="34"/>
      <c r="Q86" s="34"/>
      <c r="R86" s="34"/>
      <c r="S86" s="34"/>
      <c r="T86" s="34"/>
      <c r="U86" s="34"/>
      <c r="V86" s="34"/>
      <c r="W86" s="34"/>
      <c r="X86" s="34"/>
      <c r="Y86" s="34"/>
      <c r="Z86" s="34"/>
      <c r="AA86" s="34"/>
      <c r="AB86" s="34"/>
      <c r="AC86" s="34"/>
      <c r="AD86" s="34"/>
      <c r="AE86" s="34"/>
      <c r="AF86" s="34"/>
      <c r="AG86" s="34"/>
      <c r="AH86" s="34"/>
      <c r="AI86" s="34"/>
      <c r="AJ86" s="34"/>
      <c r="AK86" s="34"/>
      <c r="AL86" s="34"/>
      <c r="AM86" s="34"/>
      <c r="AN86" s="34"/>
      <c r="AO86" s="34"/>
      <c r="AP86" s="34"/>
      <c r="AQ86" s="34"/>
      <c r="AR86" s="34"/>
      <c r="AS86" s="34"/>
      <c r="AT86" s="34"/>
      <c r="AU86" s="34"/>
      <c r="AV86" s="34"/>
      <c r="AW86" s="34"/>
      <c r="AX86" s="34"/>
      <c r="AY86" s="34"/>
      <c r="AZ86" s="34"/>
      <c r="BA86" s="34"/>
      <c r="BB86" s="34"/>
      <c r="BC86" s="34"/>
      <c r="BD86" s="34"/>
      <c r="BE86" s="34"/>
      <c r="BF86" s="34"/>
      <c r="BG86" s="34"/>
      <c r="BH86" s="34"/>
      <c r="BI86" s="34"/>
      <c r="BJ86" s="34"/>
      <c r="BK86" s="34"/>
      <c r="BL86" s="34"/>
      <c r="BM86" s="34"/>
      <c r="BN86" s="34"/>
    </row>
    <row r="87" spans="1:66" s="32" customFormat="1" ht="22.5" customHeight="1" x14ac:dyDescent="0.2">
      <c r="A87" s="97" t="s">
        <v>265</v>
      </c>
      <c r="B87" s="166" t="s">
        <v>244</v>
      </c>
      <c r="C87" s="94" t="s">
        <v>136</v>
      </c>
      <c r="D87" s="95"/>
      <c r="E87" s="92"/>
      <c r="F87" s="88"/>
      <c r="G87" s="48"/>
      <c r="H87" s="169">
        <v>0.1</v>
      </c>
      <c r="I87" s="155"/>
      <c r="J87" s="156"/>
      <c r="K87" s="34"/>
      <c r="L87" s="34"/>
      <c r="M87" s="34"/>
      <c r="N87" s="34"/>
      <c r="O87" s="34"/>
      <c r="P87" s="34"/>
      <c r="Q87" s="34"/>
      <c r="R87" s="34"/>
      <c r="S87" s="34"/>
      <c r="T87" s="34"/>
      <c r="U87" s="34"/>
      <c r="V87" s="34"/>
      <c r="W87" s="34"/>
      <c r="X87" s="34"/>
      <c r="Y87" s="34"/>
      <c r="Z87" s="34"/>
      <c r="AA87" s="34"/>
      <c r="AB87" s="34"/>
      <c r="AC87" s="34"/>
      <c r="AD87" s="34"/>
      <c r="AE87" s="34"/>
      <c r="AF87" s="34"/>
      <c r="AG87" s="34"/>
      <c r="AH87" s="34"/>
      <c r="AI87" s="34"/>
      <c r="AJ87" s="34"/>
      <c r="AK87" s="34"/>
      <c r="AL87" s="34"/>
      <c r="AM87" s="34"/>
      <c r="AN87" s="34"/>
      <c r="AO87" s="34"/>
      <c r="AP87" s="34"/>
      <c r="AQ87" s="34"/>
      <c r="AR87" s="34"/>
      <c r="AS87" s="34"/>
      <c r="AT87" s="34"/>
      <c r="AU87" s="34"/>
      <c r="AV87" s="34"/>
      <c r="AW87" s="34"/>
      <c r="AX87" s="34"/>
      <c r="AY87" s="34"/>
      <c r="AZ87" s="34"/>
      <c r="BA87" s="34"/>
      <c r="BB87" s="34"/>
      <c r="BC87" s="34"/>
      <c r="BD87" s="34"/>
      <c r="BE87" s="34"/>
      <c r="BF87" s="34"/>
      <c r="BG87" s="34"/>
      <c r="BH87" s="34"/>
      <c r="BI87" s="34"/>
      <c r="BJ87" s="34"/>
      <c r="BK87" s="34"/>
      <c r="BL87" s="34"/>
      <c r="BM87" s="34"/>
      <c r="BN87" s="34"/>
    </row>
    <row r="88" spans="1:66" s="32" customFormat="1" ht="22.5" customHeight="1" x14ac:dyDescent="0.2">
      <c r="A88" s="97" t="s">
        <v>266</v>
      </c>
      <c r="B88" s="166" t="s">
        <v>232</v>
      </c>
      <c r="C88" s="94" t="s">
        <v>136</v>
      </c>
      <c r="D88" s="95"/>
      <c r="E88" s="92"/>
      <c r="F88" s="88"/>
      <c r="G88" s="48"/>
      <c r="H88" s="169">
        <v>0.1</v>
      </c>
      <c r="I88" s="109"/>
      <c r="J88" s="100"/>
      <c r="K88" s="34"/>
      <c r="L88" s="34"/>
      <c r="M88" s="34"/>
      <c r="N88" s="34"/>
      <c r="O88" s="34"/>
      <c r="P88" s="34"/>
      <c r="Q88" s="34"/>
      <c r="R88" s="34"/>
      <c r="S88" s="34"/>
      <c r="T88" s="34"/>
      <c r="U88" s="34"/>
      <c r="V88" s="34"/>
      <c r="W88" s="34"/>
      <c r="X88" s="34"/>
      <c r="Y88" s="34"/>
      <c r="Z88" s="34"/>
      <c r="AA88" s="34"/>
      <c r="AB88" s="34"/>
      <c r="AC88" s="34"/>
      <c r="AD88" s="34"/>
      <c r="AE88" s="34"/>
      <c r="AF88" s="34"/>
      <c r="AG88" s="34"/>
      <c r="AH88" s="34"/>
      <c r="AI88" s="34"/>
      <c r="AJ88" s="34"/>
      <c r="AK88" s="34"/>
      <c r="AL88" s="34"/>
      <c r="AM88" s="34"/>
      <c r="AN88" s="34"/>
      <c r="AO88" s="34"/>
      <c r="AP88" s="34"/>
      <c r="AQ88" s="34"/>
      <c r="AR88" s="34"/>
      <c r="AS88" s="34"/>
      <c r="AT88" s="34"/>
      <c r="AU88" s="34"/>
      <c r="AV88" s="34"/>
      <c r="AW88" s="34"/>
      <c r="AX88" s="34"/>
      <c r="AY88" s="34"/>
      <c r="AZ88" s="34"/>
      <c r="BA88" s="34"/>
      <c r="BB88" s="34"/>
      <c r="BC88" s="34"/>
      <c r="BD88" s="34"/>
      <c r="BE88" s="34"/>
      <c r="BF88" s="34"/>
      <c r="BG88" s="34"/>
      <c r="BH88" s="34"/>
      <c r="BI88" s="34"/>
      <c r="BJ88" s="34"/>
      <c r="BK88" s="34"/>
      <c r="BL88" s="34"/>
      <c r="BM88" s="34"/>
      <c r="BN88" s="34"/>
    </row>
    <row r="89" spans="1:66" s="32" customFormat="1" ht="22.5" customHeight="1" x14ac:dyDescent="0.2">
      <c r="A89" s="97" t="str">
        <f t="shared" ref="A89" si="2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89" s="170" t="s">
        <v>267</v>
      </c>
      <c r="C89" s="172" t="s">
        <v>280</v>
      </c>
      <c r="D89" s="177"/>
      <c r="E89" s="174">
        <f>F78+1</f>
        <v>45232</v>
      </c>
      <c r="F89" s="162">
        <f>IF(ISBLANK(E89)," - ",IF(G89=0,E89,E89+G89-1))</f>
        <v>45245</v>
      </c>
      <c r="G89" s="175">
        <v>14</v>
      </c>
      <c r="H89" s="176">
        <f>AVERAGE(H90:H99)</f>
        <v>0</v>
      </c>
      <c r="I89" s="165">
        <f t="shared" ref="I89" si="30">IF(OR(F89=0,E89=0),0,NETWORKDAYS(E89,F89))</f>
        <v>10</v>
      </c>
      <c r="J89" s="100"/>
      <c r="K89" s="34"/>
      <c r="L89" s="34"/>
      <c r="M89" s="34"/>
      <c r="N89" s="34"/>
      <c r="O89" s="34"/>
      <c r="P89" s="34"/>
      <c r="Q89" s="34"/>
      <c r="R89" s="34"/>
      <c r="S89" s="34"/>
      <c r="T89" s="34"/>
      <c r="U89" s="34"/>
      <c r="V89" s="34"/>
      <c r="W89" s="34"/>
      <c r="X89" s="34"/>
      <c r="Y89" s="34"/>
      <c r="Z89" s="34"/>
      <c r="AA89" s="34"/>
      <c r="AB89" s="34"/>
      <c r="AC89" s="34"/>
      <c r="AD89" s="34"/>
      <c r="AE89" s="34"/>
      <c r="AF89" s="34"/>
      <c r="AG89" s="34"/>
      <c r="AH89" s="34"/>
      <c r="AI89" s="34"/>
      <c r="AJ89" s="34"/>
      <c r="AK89" s="34"/>
      <c r="AL89" s="34"/>
      <c r="AM89" s="34"/>
      <c r="AN89" s="34"/>
      <c r="AO89" s="34"/>
      <c r="AP89" s="34"/>
      <c r="AQ89" s="34"/>
      <c r="AR89" s="34"/>
      <c r="AS89" s="34"/>
      <c r="AT89" s="34"/>
      <c r="AU89" s="34"/>
      <c r="AV89" s="34"/>
      <c r="AW89" s="34"/>
      <c r="AX89" s="34"/>
      <c r="AY89" s="34"/>
      <c r="AZ89" s="34"/>
      <c r="BA89" s="34"/>
      <c r="BB89" s="34"/>
      <c r="BC89" s="34"/>
      <c r="BD89" s="34"/>
      <c r="BE89" s="34"/>
      <c r="BF89" s="34"/>
      <c r="BG89" s="34"/>
      <c r="BH89" s="34"/>
      <c r="BI89" s="34"/>
      <c r="BJ89" s="34"/>
      <c r="BK89" s="34"/>
      <c r="BL89" s="34"/>
      <c r="BM89" s="34"/>
      <c r="BN89" s="34"/>
    </row>
    <row r="90" spans="1:66" s="32" customFormat="1" ht="22.5" customHeight="1" x14ac:dyDescent="0.2">
      <c r="A90" s="97" t="s">
        <v>268</v>
      </c>
      <c r="B90" s="166" t="s">
        <v>234</v>
      </c>
      <c r="C90" s="94" t="s">
        <v>280</v>
      </c>
      <c r="D90" s="95"/>
      <c r="E90" s="92"/>
      <c r="F90" s="88"/>
      <c r="G90" s="48"/>
      <c r="H90" s="169">
        <v>0</v>
      </c>
      <c r="I90" s="109"/>
      <c r="J90" s="100"/>
      <c r="K90" s="34"/>
      <c r="L90" s="34"/>
      <c r="M90" s="34"/>
      <c r="N90" s="34"/>
      <c r="O90" s="34"/>
      <c r="P90" s="34"/>
      <c r="Q90" s="34"/>
      <c r="R90" s="34"/>
      <c r="S90" s="34"/>
      <c r="T90" s="34"/>
      <c r="U90" s="34"/>
      <c r="V90" s="34"/>
      <c r="W90" s="34"/>
      <c r="X90" s="34"/>
      <c r="Y90" s="34"/>
      <c r="Z90" s="34"/>
      <c r="AA90" s="34"/>
      <c r="AB90" s="34"/>
      <c r="AC90" s="34"/>
      <c r="AD90" s="34"/>
      <c r="AE90" s="34"/>
      <c r="AF90" s="34"/>
      <c r="AG90" s="34"/>
      <c r="AH90" s="34"/>
      <c r="AI90" s="34"/>
      <c r="AJ90" s="34"/>
      <c r="AK90" s="34"/>
      <c r="AL90" s="34"/>
      <c r="AM90" s="34"/>
      <c r="AN90" s="34"/>
      <c r="AO90" s="34"/>
      <c r="AP90" s="34"/>
      <c r="AQ90" s="34"/>
      <c r="AR90" s="34"/>
      <c r="AS90" s="34"/>
      <c r="AT90" s="34"/>
      <c r="AU90" s="34"/>
      <c r="AV90" s="34"/>
      <c r="AW90" s="34"/>
      <c r="AX90" s="34"/>
      <c r="AY90" s="34"/>
      <c r="AZ90" s="34"/>
      <c r="BA90" s="34"/>
      <c r="BB90" s="34"/>
      <c r="BC90" s="34"/>
      <c r="BD90" s="34"/>
      <c r="BE90" s="34"/>
      <c r="BF90" s="34"/>
      <c r="BG90" s="34"/>
      <c r="BH90" s="34"/>
      <c r="BI90" s="34"/>
      <c r="BJ90" s="34"/>
      <c r="BK90" s="34"/>
      <c r="BL90" s="34"/>
      <c r="BM90" s="34"/>
      <c r="BN90" s="34"/>
    </row>
    <row r="91" spans="1:66" s="32" customFormat="1" ht="22.5" customHeight="1" x14ac:dyDescent="0.2">
      <c r="A91" s="97" t="s">
        <v>269</v>
      </c>
      <c r="B91" s="166" t="s">
        <v>235</v>
      </c>
      <c r="C91" s="94" t="s">
        <v>280</v>
      </c>
      <c r="D91" s="95"/>
      <c r="E91" s="92"/>
      <c r="F91" s="88"/>
      <c r="G91" s="48"/>
      <c r="H91" s="169">
        <v>0</v>
      </c>
      <c r="I91" s="109"/>
      <c r="J91" s="100"/>
      <c r="K91" s="34"/>
      <c r="L91" s="34"/>
      <c r="M91" s="34"/>
      <c r="N91" s="34"/>
      <c r="O91" s="34"/>
      <c r="P91" s="34"/>
      <c r="Q91" s="34"/>
      <c r="R91" s="34"/>
      <c r="S91" s="34"/>
      <c r="T91" s="34"/>
      <c r="U91" s="34"/>
      <c r="V91" s="34"/>
      <c r="W91" s="34"/>
      <c r="X91" s="34"/>
      <c r="Y91" s="34"/>
      <c r="Z91" s="34"/>
      <c r="AA91" s="34"/>
      <c r="AB91" s="34"/>
      <c r="AC91" s="34"/>
      <c r="AD91" s="34"/>
      <c r="AE91" s="34"/>
      <c r="AF91" s="34"/>
      <c r="AG91" s="34"/>
      <c r="AH91" s="34"/>
      <c r="AI91" s="34"/>
      <c r="AJ91" s="34"/>
      <c r="AK91" s="34"/>
      <c r="AL91" s="34"/>
      <c r="AM91" s="34"/>
      <c r="AN91" s="34"/>
      <c r="AO91" s="34"/>
      <c r="AP91" s="34"/>
      <c r="AQ91" s="34"/>
      <c r="AR91" s="34"/>
      <c r="AS91" s="34"/>
      <c r="AT91" s="34"/>
      <c r="AU91" s="34"/>
      <c r="AV91" s="34"/>
      <c r="AW91" s="34"/>
      <c r="AX91" s="34"/>
      <c r="AY91" s="34"/>
      <c r="AZ91" s="34"/>
      <c r="BA91" s="34"/>
      <c r="BB91" s="34"/>
      <c r="BC91" s="34"/>
      <c r="BD91" s="34"/>
      <c r="BE91" s="34"/>
      <c r="BF91" s="34"/>
      <c r="BG91" s="34"/>
      <c r="BH91" s="34"/>
      <c r="BI91" s="34"/>
      <c r="BJ91" s="34"/>
      <c r="BK91" s="34"/>
      <c r="BL91" s="34"/>
      <c r="BM91" s="34"/>
      <c r="BN91" s="34"/>
    </row>
    <row r="92" spans="1:66" s="32" customFormat="1" ht="22.5" customHeight="1" x14ac:dyDescent="0.2">
      <c r="A92" s="97" t="s">
        <v>270</v>
      </c>
      <c r="B92" s="166" t="s">
        <v>227</v>
      </c>
      <c r="C92" s="94" t="s">
        <v>280</v>
      </c>
      <c r="D92" s="95"/>
      <c r="E92" s="92"/>
      <c r="F92" s="88"/>
      <c r="G92" s="48"/>
      <c r="H92" s="169">
        <v>0</v>
      </c>
      <c r="I92" s="109"/>
      <c r="J92" s="100"/>
      <c r="K92" s="34"/>
      <c r="L92" s="34"/>
      <c r="M92" s="34"/>
      <c r="N92" s="34"/>
      <c r="O92" s="34"/>
      <c r="P92" s="34"/>
      <c r="Q92" s="34"/>
      <c r="R92" s="34"/>
      <c r="S92" s="34"/>
      <c r="T92" s="34"/>
      <c r="U92" s="34"/>
      <c r="V92" s="34"/>
      <c r="W92" s="34"/>
      <c r="X92" s="34"/>
      <c r="Y92" s="34"/>
      <c r="Z92" s="34"/>
      <c r="AA92" s="34"/>
      <c r="AB92" s="34"/>
      <c r="AC92" s="34"/>
      <c r="AD92" s="34"/>
      <c r="AE92" s="34"/>
      <c r="AF92" s="34"/>
      <c r="AG92" s="34"/>
      <c r="AH92" s="34"/>
      <c r="AI92" s="34"/>
      <c r="AJ92" s="34"/>
      <c r="AK92" s="34"/>
      <c r="AL92" s="34"/>
      <c r="AM92" s="34"/>
      <c r="AN92" s="34"/>
      <c r="AO92" s="34"/>
      <c r="AP92" s="34"/>
      <c r="AQ92" s="34"/>
      <c r="AR92" s="34"/>
      <c r="AS92" s="34"/>
      <c r="AT92" s="34"/>
      <c r="AU92" s="34"/>
      <c r="AV92" s="34"/>
      <c r="AW92" s="34"/>
      <c r="AX92" s="34"/>
      <c r="AY92" s="34"/>
      <c r="AZ92" s="34"/>
      <c r="BA92" s="34"/>
      <c r="BB92" s="34"/>
      <c r="BC92" s="34"/>
      <c r="BD92" s="34"/>
      <c r="BE92" s="34"/>
      <c r="BF92" s="34"/>
      <c r="BG92" s="34"/>
      <c r="BH92" s="34"/>
      <c r="BI92" s="34"/>
      <c r="BJ92" s="34"/>
      <c r="BK92" s="34"/>
      <c r="BL92" s="34"/>
      <c r="BM92" s="34"/>
      <c r="BN92" s="34"/>
    </row>
    <row r="93" spans="1:66" s="32" customFormat="1" ht="22.5" customHeight="1" x14ac:dyDescent="0.2">
      <c r="A93" s="97" t="s">
        <v>271</v>
      </c>
      <c r="B93" s="166" t="s">
        <v>228</v>
      </c>
      <c r="C93" s="94" t="s">
        <v>280</v>
      </c>
      <c r="D93" s="95"/>
      <c r="E93" s="92"/>
      <c r="F93" s="88"/>
      <c r="G93" s="48"/>
      <c r="H93" s="169">
        <v>0</v>
      </c>
      <c r="I93" s="109"/>
      <c r="J93" s="100"/>
      <c r="K93" s="34"/>
      <c r="L93" s="34"/>
      <c r="M93" s="34"/>
      <c r="N93" s="34"/>
      <c r="O93" s="34"/>
      <c r="P93" s="34"/>
      <c r="Q93" s="34"/>
      <c r="R93" s="34"/>
      <c r="S93" s="34"/>
      <c r="T93" s="34"/>
      <c r="U93" s="34"/>
      <c r="V93" s="34"/>
      <c r="W93" s="34"/>
      <c r="X93" s="34"/>
      <c r="Y93" s="34"/>
      <c r="Z93" s="34"/>
      <c r="AA93" s="34"/>
      <c r="AB93" s="34"/>
      <c r="AC93" s="34"/>
      <c r="AD93" s="34"/>
      <c r="AE93" s="34"/>
      <c r="AF93" s="34"/>
      <c r="AG93" s="34"/>
      <c r="AH93" s="34"/>
      <c r="AI93" s="34"/>
      <c r="AJ93" s="34"/>
      <c r="AK93" s="34"/>
      <c r="AL93" s="34"/>
      <c r="AM93" s="34"/>
      <c r="AN93" s="34"/>
      <c r="AO93" s="34"/>
      <c r="AP93" s="34"/>
      <c r="AQ93" s="34"/>
      <c r="AR93" s="34"/>
      <c r="AS93" s="34"/>
      <c r="AT93" s="34"/>
      <c r="AU93" s="34"/>
      <c r="AV93" s="34"/>
      <c r="AW93" s="34"/>
      <c r="AX93" s="34"/>
      <c r="AY93" s="34"/>
      <c r="AZ93" s="34"/>
      <c r="BA93" s="34"/>
      <c r="BB93" s="34"/>
      <c r="BC93" s="34"/>
      <c r="BD93" s="34"/>
      <c r="BE93" s="34"/>
      <c r="BF93" s="34"/>
      <c r="BG93" s="34"/>
      <c r="BH93" s="34"/>
      <c r="BI93" s="34"/>
      <c r="BJ93" s="34"/>
      <c r="BK93" s="34"/>
      <c r="BL93" s="34"/>
      <c r="BM93" s="34"/>
      <c r="BN93" s="34"/>
    </row>
    <row r="94" spans="1:66" s="32" customFormat="1" ht="22.5" customHeight="1" x14ac:dyDescent="0.2">
      <c r="A94" s="97" t="s">
        <v>272</v>
      </c>
      <c r="B94" s="166" t="s">
        <v>239</v>
      </c>
      <c r="C94" s="94" t="s">
        <v>280</v>
      </c>
      <c r="D94" s="95"/>
      <c r="E94" s="92"/>
      <c r="F94" s="88"/>
      <c r="G94" s="48"/>
      <c r="H94" s="169">
        <v>0</v>
      </c>
      <c r="I94" s="109"/>
      <c r="J94" s="100"/>
      <c r="K94" s="34"/>
      <c r="L94" s="34"/>
      <c r="M94" s="34"/>
      <c r="N94" s="34"/>
      <c r="O94" s="34"/>
      <c r="P94" s="34"/>
      <c r="Q94" s="34"/>
      <c r="R94" s="34"/>
      <c r="S94" s="34"/>
      <c r="T94" s="34"/>
      <c r="U94" s="34"/>
      <c r="V94" s="34"/>
      <c r="W94" s="34"/>
      <c r="X94" s="34"/>
      <c r="Y94" s="34"/>
      <c r="Z94" s="34"/>
      <c r="AA94" s="34"/>
      <c r="AB94" s="34"/>
      <c r="AC94" s="34"/>
      <c r="AD94" s="34"/>
      <c r="AE94" s="34"/>
      <c r="AF94" s="34"/>
      <c r="AG94" s="34"/>
      <c r="AH94" s="34"/>
      <c r="AI94" s="34"/>
      <c r="AJ94" s="34"/>
      <c r="AK94" s="34"/>
      <c r="AL94" s="34"/>
      <c r="AM94" s="34"/>
      <c r="AN94" s="34"/>
      <c r="AO94" s="34"/>
      <c r="AP94" s="34"/>
      <c r="AQ94" s="34"/>
      <c r="AR94" s="34"/>
      <c r="AS94" s="34"/>
      <c r="AT94" s="34"/>
      <c r="AU94" s="34"/>
      <c r="AV94" s="34"/>
      <c r="AW94" s="34"/>
      <c r="AX94" s="34"/>
      <c r="AY94" s="34"/>
      <c r="AZ94" s="34"/>
      <c r="BA94" s="34"/>
      <c r="BB94" s="34"/>
      <c r="BC94" s="34"/>
      <c r="BD94" s="34"/>
      <c r="BE94" s="34"/>
      <c r="BF94" s="34"/>
      <c r="BG94" s="34"/>
      <c r="BH94" s="34"/>
      <c r="BI94" s="34"/>
      <c r="BJ94" s="34"/>
      <c r="BK94" s="34"/>
      <c r="BL94" s="34"/>
      <c r="BM94" s="34"/>
      <c r="BN94" s="34"/>
    </row>
    <row r="95" spans="1:66" s="32" customFormat="1" ht="22.5" customHeight="1" x14ac:dyDescent="0.2">
      <c r="A95" s="97" t="s">
        <v>273</v>
      </c>
      <c r="B95" s="166" t="s">
        <v>252</v>
      </c>
      <c r="C95" s="94" t="s">
        <v>280</v>
      </c>
      <c r="D95" s="95"/>
      <c r="E95" s="92"/>
      <c r="F95" s="88"/>
      <c r="G95" s="48"/>
      <c r="H95" s="169">
        <v>0</v>
      </c>
      <c r="I95" s="109"/>
      <c r="J95" s="100"/>
      <c r="K95" s="34"/>
      <c r="L95" s="34"/>
      <c r="M95" s="34"/>
      <c r="N95" s="34"/>
      <c r="O95" s="34"/>
      <c r="P95" s="34"/>
      <c r="Q95" s="34"/>
      <c r="R95" s="34"/>
      <c r="S95" s="34"/>
      <c r="T95" s="34"/>
      <c r="U95" s="34"/>
      <c r="V95" s="34"/>
      <c r="W95" s="34"/>
      <c r="X95" s="34"/>
      <c r="Y95" s="34"/>
      <c r="Z95" s="34"/>
      <c r="AA95" s="34"/>
      <c r="AB95" s="34"/>
      <c r="AC95" s="34"/>
      <c r="AD95" s="34"/>
      <c r="AE95" s="34"/>
      <c r="AF95" s="34"/>
      <c r="AG95" s="34"/>
      <c r="AH95" s="34"/>
      <c r="AI95" s="34"/>
      <c r="AJ95" s="34"/>
      <c r="AK95" s="34"/>
      <c r="AL95" s="34"/>
      <c r="AM95" s="34"/>
      <c r="AN95" s="34"/>
      <c r="AO95" s="34"/>
      <c r="AP95" s="34"/>
      <c r="AQ95" s="34"/>
      <c r="AR95" s="34"/>
      <c r="AS95" s="34"/>
      <c r="AT95" s="34"/>
      <c r="AU95" s="34"/>
      <c r="AV95" s="34"/>
      <c r="AW95" s="34"/>
      <c r="AX95" s="34"/>
      <c r="AY95" s="34"/>
      <c r="AZ95" s="34"/>
      <c r="BA95" s="34"/>
      <c r="BB95" s="34"/>
      <c r="BC95" s="34"/>
      <c r="BD95" s="34"/>
      <c r="BE95" s="34"/>
      <c r="BF95" s="34"/>
      <c r="BG95" s="34"/>
      <c r="BH95" s="34"/>
      <c r="BI95" s="34"/>
      <c r="BJ95" s="34"/>
      <c r="BK95" s="34"/>
      <c r="BL95" s="34"/>
      <c r="BM95" s="34"/>
      <c r="BN95" s="34"/>
    </row>
    <row r="96" spans="1:66" s="32" customFormat="1" ht="22.5" customHeight="1" x14ac:dyDescent="0.2">
      <c r="A96" s="97" t="s">
        <v>274</v>
      </c>
      <c r="B96" s="166" t="s">
        <v>240</v>
      </c>
      <c r="C96" s="94" t="s">
        <v>280</v>
      </c>
      <c r="D96" s="95"/>
      <c r="E96" s="92"/>
      <c r="F96" s="88"/>
      <c r="G96" s="48"/>
      <c r="H96" s="169">
        <v>0</v>
      </c>
      <c r="I96" s="109"/>
      <c r="J96" s="100"/>
      <c r="K96" s="34"/>
      <c r="L96" s="34"/>
      <c r="M96" s="34"/>
      <c r="N96" s="34"/>
      <c r="O96" s="34"/>
      <c r="P96" s="34"/>
      <c r="Q96" s="34"/>
      <c r="R96" s="34"/>
      <c r="S96" s="34"/>
      <c r="T96" s="34"/>
      <c r="U96" s="34"/>
      <c r="V96" s="34"/>
      <c r="W96" s="34"/>
      <c r="X96" s="34"/>
      <c r="Y96" s="34"/>
      <c r="Z96" s="34"/>
      <c r="AA96" s="34"/>
      <c r="AB96" s="34"/>
      <c r="AC96" s="34"/>
      <c r="AD96" s="34"/>
      <c r="AE96" s="34"/>
      <c r="AF96" s="34"/>
      <c r="AG96" s="34"/>
      <c r="AH96" s="34"/>
      <c r="AI96" s="34"/>
      <c r="AJ96" s="34"/>
      <c r="AK96" s="34"/>
      <c r="AL96" s="34"/>
      <c r="AM96" s="34"/>
      <c r="AN96" s="34"/>
      <c r="AO96" s="34"/>
      <c r="AP96" s="34"/>
      <c r="AQ96" s="34"/>
      <c r="AR96" s="34"/>
      <c r="AS96" s="34"/>
      <c r="AT96" s="34"/>
      <c r="AU96" s="34"/>
      <c r="AV96" s="34"/>
      <c r="AW96" s="34"/>
      <c r="AX96" s="34"/>
      <c r="AY96" s="34"/>
      <c r="AZ96" s="34"/>
      <c r="BA96" s="34"/>
      <c r="BB96" s="34"/>
      <c r="BC96" s="34"/>
      <c r="BD96" s="34"/>
      <c r="BE96" s="34"/>
      <c r="BF96" s="34"/>
      <c r="BG96" s="34"/>
      <c r="BH96" s="34"/>
      <c r="BI96" s="34"/>
      <c r="BJ96" s="34"/>
      <c r="BK96" s="34"/>
      <c r="BL96" s="34"/>
      <c r="BM96" s="34"/>
      <c r="BN96" s="34"/>
    </row>
    <row r="97" spans="1:66" s="32" customFormat="1" ht="22.5" customHeight="1" x14ac:dyDescent="0.2">
      <c r="A97" s="97" t="s">
        <v>275</v>
      </c>
      <c r="B97" s="166" t="s">
        <v>230</v>
      </c>
      <c r="C97" s="94" t="s">
        <v>280</v>
      </c>
      <c r="D97" s="95"/>
      <c r="E97" s="92"/>
      <c r="F97" s="88"/>
      <c r="G97" s="48"/>
      <c r="H97" s="169">
        <v>0</v>
      </c>
      <c r="I97" s="109"/>
      <c r="J97" s="100"/>
      <c r="K97" s="34"/>
      <c r="L97" s="34"/>
      <c r="M97" s="34"/>
      <c r="N97" s="34"/>
      <c r="O97" s="34"/>
      <c r="P97" s="34"/>
      <c r="Q97" s="34"/>
      <c r="R97" s="34"/>
      <c r="S97" s="34"/>
      <c r="T97" s="34"/>
      <c r="U97" s="34"/>
      <c r="V97" s="34"/>
      <c r="W97" s="34"/>
      <c r="X97" s="34"/>
      <c r="Y97" s="34"/>
      <c r="Z97" s="34"/>
      <c r="AA97" s="34"/>
      <c r="AB97" s="34"/>
      <c r="AC97" s="34"/>
      <c r="AD97" s="34"/>
      <c r="AE97" s="34"/>
      <c r="AF97" s="34"/>
      <c r="AG97" s="34"/>
      <c r="AH97" s="34"/>
      <c r="AI97" s="34"/>
      <c r="AJ97" s="34"/>
      <c r="AK97" s="34"/>
      <c r="AL97" s="34"/>
      <c r="AM97" s="34"/>
      <c r="AN97" s="34"/>
      <c r="AO97" s="34"/>
      <c r="AP97" s="34"/>
      <c r="AQ97" s="34"/>
      <c r="AR97" s="34"/>
      <c r="AS97" s="34"/>
      <c r="AT97" s="34"/>
      <c r="AU97" s="34"/>
      <c r="AV97" s="34"/>
      <c r="AW97" s="34"/>
      <c r="AX97" s="34"/>
      <c r="AY97" s="34"/>
      <c r="AZ97" s="34"/>
      <c r="BA97" s="34"/>
      <c r="BB97" s="34"/>
      <c r="BC97" s="34"/>
      <c r="BD97" s="34"/>
      <c r="BE97" s="34"/>
      <c r="BF97" s="34"/>
      <c r="BG97" s="34"/>
      <c r="BH97" s="34"/>
      <c r="BI97" s="34"/>
      <c r="BJ97" s="34"/>
      <c r="BK97" s="34"/>
      <c r="BL97" s="34"/>
      <c r="BM97" s="34"/>
      <c r="BN97" s="34"/>
    </row>
    <row r="98" spans="1:66" s="32" customFormat="1" ht="22.5" customHeight="1" x14ac:dyDescent="0.2">
      <c r="A98" s="97" t="s">
        <v>276</v>
      </c>
      <c r="B98" s="166" t="s">
        <v>244</v>
      </c>
      <c r="C98" s="94" t="s">
        <v>280</v>
      </c>
      <c r="D98" s="95"/>
      <c r="E98" s="92"/>
      <c r="F98" s="88"/>
      <c r="G98" s="48"/>
      <c r="H98" s="169">
        <v>0</v>
      </c>
      <c r="I98" s="155"/>
      <c r="J98" s="156"/>
      <c r="K98" s="34"/>
      <c r="L98" s="34"/>
      <c r="M98" s="34"/>
      <c r="N98" s="34"/>
      <c r="O98" s="34"/>
      <c r="P98" s="34"/>
      <c r="Q98" s="34"/>
      <c r="R98" s="34"/>
      <c r="S98" s="34"/>
      <c r="T98" s="34"/>
      <c r="U98" s="34"/>
      <c r="V98" s="34"/>
      <c r="W98" s="34"/>
      <c r="X98" s="34"/>
      <c r="Y98" s="34"/>
      <c r="Z98" s="34"/>
      <c r="AA98" s="34"/>
      <c r="AB98" s="34"/>
      <c r="AC98" s="34"/>
      <c r="AD98" s="34"/>
      <c r="AE98" s="34"/>
      <c r="AF98" s="34"/>
      <c r="AG98" s="34"/>
      <c r="AH98" s="34"/>
      <c r="AI98" s="34"/>
      <c r="AJ98" s="34"/>
      <c r="AK98" s="34"/>
      <c r="AL98" s="34"/>
      <c r="AM98" s="34"/>
      <c r="AN98" s="34"/>
      <c r="AO98" s="34"/>
      <c r="AP98" s="34"/>
      <c r="AQ98" s="34"/>
      <c r="AR98" s="34"/>
      <c r="AS98" s="34"/>
      <c r="AT98" s="34"/>
      <c r="AU98" s="34"/>
      <c r="AV98" s="34"/>
      <c r="AW98" s="34"/>
      <c r="AX98" s="34"/>
      <c r="AY98" s="34"/>
      <c r="AZ98" s="34"/>
      <c r="BA98" s="34"/>
      <c r="BB98" s="34"/>
      <c r="BC98" s="34"/>
      <c r="BD98" s="34"/>
      <c r="BE98" s="34"/>
      <c r="BF98" s="34"/>
      <c r="BG98" s="34"/>
      <c r="BH98" s="34"/>
      <c r="BI98" s="34"/>
      <c r="BJ98" s="34"/>
      <c r="BK98" s="34"/>
      <c r="BL98" s="34"/>
      <c r="BM98" s="34"/>
      <c r="BN98" s="34"/>
    </row>
    <row r="99" spans="1:66" s="32" customFormat="1" ht="22.5" customHeight="1" x14ac:dyDescent="0.2">
      <c r="A99" s="97" t="s">
        <v>277</v>
      </c>
      <c r="B99" s="166" t="s">
        <v>232</v>
      </c>
      <c r="C99" s="94" t="s">
        <v>280</v>
      </c>
      <c r="D99" s="95"/>
      <c r="E99" s="92"/>
      <c r="F99" s="88"/>
      <c r="G99" s="48"/>
      <c r="H99" s="169">
        <v>0</v>
      </c>
      <c r="I99" s="109"/>
      <c r="J99" s="100"/>
      <c r="K99" s="34"/>
      <c r="L99" s="34"/>
      <c r="M99" s="34"/>
      <c r="N99" s="34"/>
      <c r="O99" s="34"/>
      <c r="P99" s="34"/>
      <c r="Q99" s="34"/>
      <c r="R99" s="34"/>
      <c r="S99" s="34"/>
      <c r="T99" s="34"/>
      <c r="U99" s="34"/>
      <c r="V99" s="34"/>
      <c r="W99" s="34"/>
      <c r="X99" s="34"/>
      <c r="Y99" s="34"/>
      <c r="Z99" s="34"/>
      <c r="AA99" s="34"/>
      <c r="AB99" s="34"/>
      <c r="AC99" s="34"/>
      <c r="AD99" s="34"/>
      <c r="AE99" s="34"/>
      <c r="AF99" s="34"/>
      <c r="AG99" s="34"/>
      <c r="AH99" s="34"/>
      <c r="AI99" s="34"/>
      <c r="AJ99" s="34"/>
      <c r="AK99" s="34"/>
      <c r="AL99" s="34"/>
      <c r="AM99" s="34"/>
      <c r="AN99" s="34"/>
      <c r="AO99" s="34"/>
      <c r="AP99" s="34"/>
      <c r="AQ99" s="34"/>
      <c r="AR99" s="34"/>
      <c r="AS99" s="34"/>
      <c r="AT99" s="34"/>
      <c r="AU99" s="34"/>
      <c r="AV99" s="34"/>
      <c r="AW99" s="34"/>
      <c r="AX99" s="34"/>
      <c r="AY99" s="34"/>
      <c r="AZ99" s="34"/>
      <c r="BA99" s="34"/>
      <c r="BB99" s="34"/>
      <c r="BC99" s="34"/>
      <c r="BD99" s="34"/>
      <c r="BE99" s="34"/>
      <c r="BF99" s="34"/>
      <c r="BG99" s="34"/>
      <c r="BH99" s="34"/>
      <c r="BI99" s="34"/>
      <c r="BJ99" s="34"/>
      <c r="BK99" s="34"/>
      <c r="BL99" s="34"/>
      <c r="BM99" s="34"/>
      <c r="BN99" s="34"/>
    </row>
    <row r="100" spans="1:66" s="30" customFormat="1" ht="22.5" customHeight="1" x14ac:dyDescent="0.2">
      <c r="A100" s="98" t="str">
        <f>IF(ISERROR(VALUE(SUBSTITUTE(prevWBS,".",""))),"1",IF(ISERROR(FIND("`",SUBSTITUTE(prevWBS,".","`",1))),TEXT(VALUE(prevWBS)+1,"#"),TEXT(VALUE(LEFT(prevWBS,FIND("`",SUBSTITUTE(prevWBS,".","`",1))-1))+1,"#")))</f>
        <v>5</v>
      </c>
      <c r="B100" s="84" t="s">
        <v>193</v>
      </c>
      <c r="D100" s="36"/>
      <c r="E100" s="85"/>
      <c r="F100" s="86"/>
      <c r="G100" s="37"/>
      <c r="H100" s="185">
        <f>AVERAGE(H101,H110)</f>
        <v>0</v>
      </c>
      <c r="I100" s="110"/>
      <c r="J100" s="101"/>
      <c r="K100" s="36"/>
      <c r="L100" s="36"/>
      <c r="M100" s="36"/>
      <c r="N100" s="36"/>
      <c r="O100" s="36"/>
      <c r="P100" s="36"/>
      <c r="Q100" s="36"/>
      <c r="R100" s="36"/>
      <c r="S100" s="36"/>
      <c r="T100" s="36"/>
      <c r="U100" s="36"/>
      <c r="V100" s="36"/>
      <c r="W100" s="36"/>
      <c r="X100" s="36"/>
      <c r="Y100" s="36"/>
      <c r="Z100" s="36"/>
      <c r="AA100" s="36"/>
      <c r="AB100" s="36"/>
      <c r="AC100" s="36"/>
      <c r="AD100" s="36"/>
      <c r="AE100" s="36"/>
      <c r="AF100" s="36"/>
      <c r="AG100" s="36"/>
      <c r="AH100" s="36"/>
      <c r="AI100" s="36"/>
      <c r="AJ100" s="36"/>
      <c r="AK100" s="36"/>
      <c r="AL100" s="36"/>
      <c r="AM100" s="36"/>
      <c r="AN100" s="36"/>
      <c r="AO100" s="36"/>
      <c r="AP100" s="36"/>
      <c r="AQ100" s="36"/>
      <c r="AR100" s="36"/>
      <c r="AS100" s="36"/>
      <c r="AT100" s="36"/>
      <c r="AU100" s="36"/>
      <c r="AV100" s="36"/>
      <c r="AW100" s="36"/>
      <c r="AX100" s="36"/>
      <c r="AY100" s="36"/>
      <c r="AZ100" s="36"/>
      <c r="BA100" s="36"/>
      <c r="BB100" s="36"/>
      <c r="BC100" s="36"/>
      <c r="BD100" s="36"/>
      <c r="BE100" s="36"/>
      <c r="BF100" s="36"/>
      <c r="BG100" s="36"/>
      <c r="BH100" s="36"/>
      <c r="BI100" s="36"/>
      <c r="BJ100" s="36"/>
      <c r="BK100" s="36"/>
      <c r="BL100" s="36"/>
      <c r="BM100" s="36"/>
      <c r="BN100" s="36"/>
    </row>
    <row r="101" spans="1:66" s="32" customFormat="1" ht="22.5" customHeight="1" x14ac:dyDescent="0.2">
      <c r="A101" s="97" t="str">
        <f t="shared" ref="A101:A135" si="3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101" s="178" t="s">
        <v>194</v>
      </c>
      <c r="C101" s="172" t="s">
        <v>136</v>
      </c>
      <c r="D101" s="177"/>
      <c r="E101" s="174">
        <f>F89+6</f>
        <v>45251</v>
      </c>
      <c r="F101" s="162">
        <f t="shared" ref="F101" si="32">IF(ISBLANK(E101)," - ",IF(G101=0,E101,E101+G101-1))</f>
        <v>45265</v>
      </c>
      <c r="G101" s="175">
        <v>15</v>
      </c>
      <c r="H101" s="176">
        <f>AVERAGE(H102:H109)</f>
        <v>0</v>
      </c>
      <c r="I101" s="165">
        <f t="shared" ref="I101" si="33">IF(OR(F101=0,E101=0),0,NETWORKDAYS(E101,F101))</f>
        <v>11</v>
      </c>
      <c r="J101" s="100"/>
      <c r="K101" s="34"/>
      <c r="L101" s="34"/>
      <c r="M101" s="34"/>
      <c r="N101" s="34"/>
      <c r="O101" s="34"/>
      <c r="P101" s="34"/>
      <c r="Q101" s="34"/>
      <c r="R101" s="34"/>
      <c r="S101" s="34"/>
      <c r="T101" s="34"/>
      <c r="U101" s="34"/>
      <c r="V101" s="34"/>
      <c r="W101" s="34"/>
      <c r="X101" s="34"/>
      <c r="Y101" s="34"/>
      <c r="Z101" s="34"/>
      <c r="AA101" s="34"/>
      <c r="AB101" s="34"/>
      <c r="AC101" s="34"/>
      <c r="AD101" s="34"/>
      <c r="AE101" s="34"/>
      <c r="AF101" s="34"/>
      <c r="AG101" s="34"/>
      <c r="AH101" s="34"/>
      <c r="AI101" s="34"/>
      <c r="AJ101" s="34"/>
      <c r="AK101" s="34"/>
      <c r="AL101" s="34"/>
      <c r="AM101" s="34"/>
      <c r="AN101" s="34"/>
      <c r="AO101" s="34"/>
      <c r="AP101" s="34"/>
      <c r="AQ101" s="34"/>
      <c r="AR101" s="34"/>
      <c r="AS101" s="34"/>
      <c r="AT101" s="34"/>
      <c r="AU101" s="34"/>
      <c r="AV101" s="34"/>
      <c r="AW101" s="34"/>
      <c r="AX101" s="34"/>
      <c r="AY101" s="34"/>
      <c r="AZ101" s="34"/>
      <c r="BA101" s="34"/>
      <c r="BB101" s="34"/>
      <c r="BC101" s="34"/>
      <c r="BD101" s="34"/>
      <c r="BE101" s="34"/>
      <c r="BF101" s="34"/>
      <c r="BG101" s="34"/>
      <c r="BH101" s="34"/>
      <c r="BI101" s="34"/>
      <c r="BJ101" s="34"/>
      <c r="BK101" s="34"/>
      <c r="BL101" s="34"/>
      <c r="BM101" s="34"/>
      <c r="BN101" s="34"/>
    </row>
    <row r="102" spans="1:66" s="32" customFormat="1" ht="22.5" customHeight="1" x14ac:dyDescent="0.2">
      <c r="A102" s="97" t="str">
        <f t="shared" ref="A102:A109" si="34">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5.1.1</v>
      </c>
      <c r="B102" s="166" t="s">
        <v>175</v>
      </c>
      <c r="C102" s="94" t="s">
        <v>136</v>
      </c>
      <c r="D102" s="95"/>
      <c r="E102" s="92"/>
      <c r="F102" s="88"/>
      <c r="G102" s="48"/>
      <c r="H102" s="169">
        <v>0</v>
      </c>
      <c r="I102" s="109"/>
      <c r="J102" s="100"/>
      <c r="K102" s="34"/>
      <c r="L102" s="34"/>
      <c r="M102" s="34"/>
      <c r="N102" s="34"/>
      <c r="O102" s="34"/>
      <c r="P102" s="34"/>
      <c r="Q102" s="34"/>
      <c r="R102" s="34"/>
      <c r="S102" s="34"/>
      <c r="T102" s="34"/>
      <c r="U102" s="34"/>
      <c r="V102" s="34"/>
      <c r="W102" s="34"/>
      <c r="X102" s="34"/>
      <c r="Y102" s="34"/>
      <c r="Z102" s="34"/>
      <c r="AA102" s="34"/>
      <c r="AB102" s="34"/>
      <c r="AC102" s="34"/>
      <c r="AD102" s="34"/>
      <c r="AE102" s="34"/>
      <c r="AF102" s="34"/>
      <c r="AG102" s="34"/>
      <c r="AH102" s="34"/>
      <c r="AI102" s="34"/>
      <c r="AJ102" s="34"/>
      <c r="AK102" s="34"/>
      <c r="AL102" s="34"/>
      <c r="AM102" s="34"/>
      <c r="AN102" s="34"/>
      <c r="AO102" s="34"/>
      <c r="AP102" s="34"/>
      <c r="AQ102" s="34"/>
      <c r="AR102" s="34"/>
      <c r="AS102" s="34"/>
      <c r="AT102" s="34"/>
      <c r="AU102" s="34"/>
      <c r="AV102" s="34"/>
      <c r="AW102" s="34"/>
      <c r="AX102" s="34"/>
      <c r="AY102" s="34"/>
      <c r="AZ102" s="34"/>
      <c r="BA102" s="34"/>
      <c r="BB102" s="34"/>
      <c r="BC102" s="34"/>
      <c r="BD102" s="34"/>
      <c r="BE102" s="34"/>
      <c r="BF102" s="34"/>
      <c r="BG102" s="34"/>
      <c r="BH102" s="34"/>
      <c r="BI102" s="34"/>
      <c r="BJ102" s="34"/>
      <c r="BK102" s="34"/>
      <c r="BL102" s="34"/>
      <c r="BM102" s="34"/>
      <c r="BN102" s="34"/>
    </row>
    <row r="103" spans="1:66" s="32" customFormat="1" ht="22.5" customHeight="1" x14ac:dyDescent="0.2">
      <c r="A103" s="97" t="str">
        <f t="shared" si="34"/>
        <v>5.1.2</v>
      </c>
      <c r="B103" s="166" t="s">
        <v>176</v>
      </c>
      <c r="C103" s="94" t="s">
        <v>136</v>
      </c>
      <c r="D103" s="95"/>
      <c r="E103" s="92"/>
      <c r="F103" s="88"/>
      <c r="G103" s="48"/>
      <c r="H103" s="169">
        <v>0</v>
      </c>
      <c r="I103" s="109"/>
      <c r="J103" s="100"/>
      <c r="K103" s="34"/>
      <c r="L103" s="34"/>
      <c r="M103" s="34"/>
      <c r="N103" s="34"/>
      <c r="O103" s="34"/>
      <c r="P103" s="34"/>
      <c r="Q103" s="34"/>
      <c r="R103" s="34"/>
      <c r="S103" s="34"/>
      <c r="T103" s="34"/>
      <c r="U103" s="34"/>
      <c r="V103" s="34"/>
      <c r="W103" s="34"/>
      <c r="X103" s="34"/>
      <c r="Y103" s="34"/>
      <c r="Z103" s="34"/>
      <c r="AA103" s="34"/>
      <c r="AB103" s="34"/>
      <c r="AC103" s="34"/>
      <c r="AD103" s="34"/>
      <c r="AE103" s="34"/>
      <c r="AF103" s="34"/>
      <c r="AG103" s="34"/>
      <c r="AH103" s="34"/>
      <c r="AI103" s="34"/>
      <c r="AJ103" s="34"/>
      <c r="AK103" s="34"/>
      <c r="AL103" s="34"/>
      <c r="AM103" s="34"/>
      <c r="AN103" s="34"/>
      <c r="AO103" s="34"/>
      <c r="AP103" s="34"/>
      <c r="AQ103" s="34"/>
      <c r="AR103" s="34"/>
      <c r="AS103" s="34"/>
      <c r="AT103" s="34"/>
      <c r="AU103" s="34"/>
      <c r="AV103" s="34"/>
      <c r="AW103" s="34"/>
      <c r="AX103" s="34"/>
      <c r="AY103" s="34"/>
      <c r="AZ103" s="34"/>
      <c r="BA103" s="34"/>
      <c r="BB103" s="34"/>
      <c r="BC103" s="34"/>
      <c r="BD103" s="34"/>
      <c r="BE103" s="34"/>
      <c r="BF103" s="34"/>
      <c r="BG103" s="34"/>
      <c r="BH103" s="34"/>
      <c r="BI103" s="34"/>
      <c r="BJ103" s="34"/>
      <c r="BK103" s="34"/>
      <c r="BL103" s="34"/>
      <c r="BM103" s="34"/>
      <c r="BN103" s="34"/>
    </row>
    <row r="104" spans="1:66" s="32" customFormat="1" ht="22.5" customHeight="1" x14ac:dyDescent="0.2">
      <c r="A104" s="97" t="str">
        <f t="shared" si="34"/>
        <v>5.1.3</v>
      </c>
      <c r="B104" s="166" t="s">
        <v>179</v>
      </c>
      <c r="C104" s="94" t="s">
        <v>136</v>
      </c>
      <c r="D104" s="95"/>
      <c r="E104" s="92"/>
      <c r="F104" s="88"/>
      <c r="G104" s="48"/>
      <c r="H104" s="169">
        <v>0</v>
      </c>
      <c r="I104" s="109"/>
      <c r="J104" s="100"/>
      <c r="K104" s="34"/>
      <c r="L104" s="34"/>
      <c r="M104" s="34"/>
      <c r="N104" s="34"/>
      <c r="O104" s="34"/>
      <c r="P104" s="34"/>
      <c r="Q104" s="34"/>
      <c r="R104" s="34"/>
      <c r="S104" s="34"/>
      <c r="T104" s="34"/>
      <c r="U104" s="34"/>
      <c r="V104" s="34"/>
      <c r="W104" s="34"/>
      <c r="X104" s="34"/>
      <c r="Y104" s="34"/>
      <c r="Z104" s="34"/>
      <c r="AA104" s="34"/>
      <c r="AB104" s="34"/>
      <c r="AC104" s="34"/>
      <c r="AD104" s="34"/>
      <c r="AE104" s="34"/>
      <c r="AF104" s="34"/>
      <c r="AG104" s="34"/>
      <c r="AH104" s="34"/>
      <c r="AI104" s="34"/>
      <c r="AJ104" s="34"/>
      <c r="AK104" s="34"/>
      <c r="AL104" s="34"/>
      <c r="AM104" s="34"/>
      <c r="AN104" s="34"/>
      <c r="AO104" s="34"/>
      <c r="AP104" s="34"/>
      <c r="AQ104" s="34"/>
      <c r="AR104" s="34"/>
      <c r="AS104" s="34"/>
      <c r="AT104" s="34"/>
      <c r="AU104" s="34"/>
      <c r="AV104" s="34"/>
      <c r="AW104" s="34"/>
      <c r="AX104" s="34"/>
      <c r="AY104" s="34"/>
      <c r="AZ104" s="34"/>
      <c r="BA104" s="34"/>
      <c r="BB104" s="34"/>
      <c r="BC104" s="34"/>
      <c r="BD104" s="34"/>
      <c r="BE104" s="34"/>
      <c r="BF104" s="34"/>
      <c r="BG104" s="34"/>
      <c r="BH104" s="34"/>
      <c r="BI104" s="34"/>
      <c r="BJ104" s="34"/>
      <c r="BK104" s="34"/>
      <c r="BL104" s="34"/>
      <c r="BM104" s="34"/>
      <c r="BN104" s="34"/>
    </row>
    <row r="105" spans="1:66" s="32" customFormat="1" ht="22.5" customHeight="1" x14ac:dyDescent="0.2">
      <c r="A105" s="97" t="str">
        <f t="shared" si="34"/>
        <v>5.1.4</v>
      </c>
      <c r="B105" s="166" t="s">
        <v>177</v>
      </c>
      <c r="C105" s="94" t="s">
        <v>136</v>
      </c>
      <c r="D105" s="95"/>
      <c r="E105" s="92"/>
      <c r="F105" s="88"/>
      <c r="G105" s="48"/>
      <c r="H105" s="169">
        <v>0</v>
      </c>
      <c r="I105" s="109"/>
      <c r="J105" s="100"/>
      <c r="K105" s="34"/>
      <c r="L105" s="34"/>
      <c r="M105" s="34"/>
      <c r="N105" s="34"/>
      <c r="O105" s="34"/>
      <c r="P105" s="34"/>
      <c r="Q105" s="34"/>
      <c r="R105" s="34"/>
      <c r="S105" s="34"/>
      <c r="T105" s="34"/>
      <c r="U105" s="34"/>
      <c r="V105" s="34"/>
      <c r="W105" s="34"/>
      <c r="X105" s="34"/>
      <c r="Y105" s="34"/>
      <c r="Z105" s="34"/>
      <c r="AA105" s="34"/>
      <c r="AB105" s="34"/>
      <c r="AC105" s="34"/>
      <c r="AD105" s="34"/>
      <c r="AE105" s="34"/>
      <c r="AF105" s="34"/>
      <c r="AG105" s="34"/>
      <c r="AH105" s="34"/>
      <c r="AI105" s="34"/>
      <c r="AJ105" s="34"/>
      <c r="AK105" s="34"/>
      <c r="AL105" s="34"/>
      <c r="AM105" s="34"/>
      <c r="AN105" s="34"/>
      <c r="AO105" s="34"/>
      <c r="AP105" s="34"/>
      <c r="AQ105" s="34"/>
      <c r="AR105" s="34"/>
      <c r="AS105" s="34"/>
      <c r="AT105" s="34"/>
      <c r="AU105" s="34"/>
      <c r="AV105" s="34"/>
      <c r="AW105" s="34"/>
      <c r="AX105" s="34"/>
      <c r="AY105" s="34"/>
      <c r="AZ105" s="34"/>
      <c r="BA105" s="34"/>
      <c r="BB105" s="34"/>
      <c r="BC105" s="34"/>
      <c r="BD105" s="34"/>
      <c r="BE105" s="34"/>
      <c r="BF105" s="34"/>
      <c r="BG105" s="34"/>
      <c r="BH105" s="34"/>
      <c r="BI105" s="34"/>
      <c r="BJ105" s="34"/>
      <c r="BK105" s="34"/>
      <c r="BL105" s="34"/>
      <c r="BM105" s="34"/>
      <c r="BN105" s="34"/>
    </row>
    <row r="106" spans="1:66" s="32" customFormat="1" ht="22.5" customHeight="1" x14ac:dyDescent="0.2">
      <c r="A106" s="97" t="str">
        <f t="shared" si="34"/>
        <v>5.1.5</v>
      </c>
      <c r="B106" s="166" t="s">
        <v>178</v>
      </c>
      <c r="C106" s="94" t="s">
        <v>136</v>
      </c>
      <c r="D106" s="95"/>
      <c r="E106" s="92"/>
      <c r="F106" s="88"/>
      <c r="G106" s="48"/>
      <c r="H106" s="169">
        <v>0</v>
      </c>
      <c r="I106" s="109"/>
      <c r="J106" s="100"/>
      <c r="K106" s="34"/>
      <c r="L106" s="34"/>
      <c r="M106" s="34"/>
      <c r="N106" s="34"/>
      <c r="O106" s="34"/>
      <c r="P106" s="34"/>
      <c r="Q106" s="34"/>
      <c r="R106" s="34"/>
      <c r="S106" s="34"/>
      <c r="T106" s="34"/>
      <c r="U106" s="34"/>
      <c r="V106" s="34"/>
      <c r="W106" s="34"/>
      <c r="X106" s="34"/>
      <c r="Y106" s="34"/>
      <c r="Z106" s="34"/>
      <c r="AA106" s="34"/>
      <c r="AB106" s="34"/>
      <c r="AC106" s="34"/>
      <c r="AD106" s="34"/>
      <c r="AE106" s="34"/>
      <c r="AF106" s="34"/>
      <c r="AG106" s="34"/>
      <c r="AH106" s="34"/>
      <c r="AI106" s="34"/>
      <c r="AJ106" s="34"/>
      <c r="AK106" s="34"/>
      <c r="AL106" s="34"/>
      <c r="AM106" s="34"/>
      <c r="AN106" s="34"/>
      <c r="AO106" s="34"/>
      <c r="AP106" s="34"/>
      <c r="AQ106" s="34"/>
      <c r="AR106" s="34"/>
      <c r="AS106" s="34"/>
      <c r="AT106" s="34"/>
      <c r="AU106" s="34"/>
      <c r="AV106" s="34"/>
      <c r="AW106" s="34"/>
      <c r="AX106" s="34"/>
      <c r="AY106" s="34"/>
      <c r="AZ106" s="34"/>
      <c r="BA106" s="34"/>
      <c r="BB106" s="34"/>
      <c r="BC106" s="34"/>
      <c r="BD106" s="34"/>
      <c r="BE106" s="34"/>
      <c r="BF106" s="34"/>
      <c r="BG106" s="34"/>
      <c r="BH106" s="34"/>
      <c r="BI106" s="34"/>
      <c r="BJ106" s="34"/>
      <c r="BK106" s="34"/>
      <c r="BL106" s="34"/>
      <c r="BM106" s="34"/>
      <c r="BN106" s="34"/>
    </row>
    <row r="107" spans="1:66" s="32" customFormat="1" ht="22.5" customHeight="1" x14ac:dyDescent="0.2">
      <c r="A107" s="97" t="str">
        <f t="shared" si="34"/>
        <v>5.1.6</v>
      </c>
      <c r="B107" s="166" t="s">
        <v>180</v>
      </c>
      <c r="C107" s="94" t="s">
        <v>136</v>
      </c>
      <c r="D107" s="95"/>
      <c r="E107" s="92"/>
      <c r="F107" s="88"/>
      <c r="G107" s="48"/>
      <c r="H107" s="169">
        <v>0</v>
      </c>
      <c r="I107" s="109"/>
      <c r="J107" s="100"/>
      <c r="K107" s="34"/>
      <c r="L107" s="34"/>
      <c r="M107" s="34"/>
      <c r="N107" s="34"/>
      <c r="O107" s="34"/>
      <c r="P107" s="34"/>
      <c r="Q107" s="34"/>
      <c r="R107" s="34"/>
      <c r="S107" s="34"/>
      <c r="T107" s="34"/>
      <c r="U107" s="34"/>
      <c r="V107" s="34"/>
      <c r="W107" s="34"/>
      <c r="X107" s="34"/>
      <c r="Y107" s="34"/>
      <c r="Z107" s="34"/>
      <c r="AA107" s="34"/>
      <c r="AB107" s="34"/>
      <c r="AC107" s="34"/>
      <c r="AD107" s="34"/>
      <c r="AE107" s="34"/>
      <c r="AF107" s="34"/>
      <c r="AG107" s="34"/>
      <c r="AH107" s="34"/>
      <c r="AI107" s="34"/>
      <c r="AJ107" s="34"/>
      <c r="AK107" s="34"/>
      <c r="AL107" s="34"/>
      <c r="AM107" s="34"/>
      <c r="AN107" s="34"/>
      <c r="AO107" s="34"/>
      <c r="AP107" s="34"/>
      <c r="AQ107" s="34"/>
      <c r="AR107" s="34"/>
      <c r="AS107" s="34"/>
      <c r="AT107" s="34"/>
      <c r="AU107" s="34"/>
      <c r="AV107" s="34"/>
      <c r="AW107" s="34"/>
      <c r="AX107" s="34"/>
      <c r="AY107" s="34"/>
      <c r="AZ107" s="34"/>
      <c r="BA107" s="34"/>
      <c r="BB107" s="34"/>
      <c r="BC107" s="34"/>
      <c r="BD107" s="34"/>
      <c r="BE107" s="34"/>
      <c r="BF107" s="34"/>
      <c r="BG107" s="34"/>
      <c r="BH107" s="34"/>
      <c r="BI107" s="34"/>
      <c r="BJ107" s="34"/>
      <c r="BK107" s="34"/>
      <c r="BL107" s="34"/>
      <c r="BM107" s="34"/>
      <c r="BN107" s="34"/>
    </row>
    <row r="108" spans="1:66" s="32" customFormat="1" ht="22.5" customHeight="1" x14ac:dyDescent="0.2">
      <c r="A108" s="97" t="str">
        <f t="shared" si="34"/>
        <v>5.1.7</v>
      </c>
      <c r="B108" s="166" t="s">
        <v>184</v>
      </c>
      <c r="C108" s="94" t="s">
        <v>136</v>
      </c>
      <c r="D108" s="95"/>
      <c r="E108" s="92"/>
      <c r="F108" s="88"/>
      <c r="G108" s="48"/>
      <c r="H108" s="169">
        <v>0</v>
      </c>
      <c r="I108" s="109"/>
      <c r="J108" s="100"/>
      <c r="K108" s="34"/>
      <c r="L108" s="34"/>
      <c r="M108" s="34"/>
      <c r="N108" s="34"/>
      <c r="O108" s="34"/>
      <c r="P108" s="34"/>
      <c r="Q108" s="34"/>
      <c r="R108" s="34"/>
      <c r="S108" s="34"/>
      <c r="T108" s="34"/>
      <c r="U108" s="34"/>
      <c r="V108" s="34"/>
      <c r="W108" s="34"/>
      <c r="X108" s="34"/>
      <c r="Y108" s="34"/>
      <c r="Z108" s="34"/>
      <c r="AA108" s="34"/>
      <c r="AB108" s="34"/>
      <c r="AC108" s="34"/>
      <c r="AD108" s="34"/>
      <c r="AE108" s="34"/>
      <c r="AF108" s="34"/>
      <c r="AG108" s="34"/>
      <c r="AH108" s="34"/>
      <c r="AI108" s="34"/>
      <c r="AJ108" s="34"/>
      <c r="AK108" s="34"/>
      <c r="AL108" s="34"/>
      <c r="AM108" s="34"/>
      <c r="AN108" s="34"/>
      <c r="AO108" s="34"/>
      <c r="AP108" s="34"/>
      <c r="AQ108" s="34"/>
      <c r="AR108" s="34"/>
      <c r="AS108" s="34"/>
      <c r="AT108" s="34"/>
      <c r="AU108" s="34"/>
      <c r="AV108" s="34"/>
      <c r="AW108" s="34"/>
      <c r="AX108" s="34"/>
      <c r="AY108" s="34"/>
      <c r="AZ108" s="34"/>
      <c r="BA108" s="34"/>
      <c r="BB108" s="34"/>
      <c r="BC108" s="34"/>
      <c r="BD108" s="34"/>
      <c r="BE108" s="34"/>
      <c r="BF108" s="34"/>
      <c r="BG108" s="34"/>
      <c r="BH108" s="34"/>
      <c r="BI108" s="34"/>
      <c r="BJ108" s="34"/>
      <c r="BK108" s="34"/>
      <c r="BL108" s="34"/>
      <c r="BM108" s="34"/>
      <c r="BN108" s="34"/>
    </row>
    <row r="109" spans="1:66" s="32" customFormat="1" ht="22.5" customHeight="1" x14ac:dyDescent="0.2">
      <c r="A109" s="97" t="str">
        <f t="shared" si="34"/>
        <v>5.1.8</v>
      </c>
      <c r="B109" s="166" t="s">
        <v>185</v>
      </c>
      <c r="C109" s="94" t="s">
        <v>136</v>
      </c>
      <c r="D109" s="95"/>
      <c r="E109" s="92"/>
      <c r="F109" s="88"/>
      <c r="G109" s="48"/>
      <c r="H109" s="169">
        <v>0</v>
      </c>
      <c r="I109" s="109"/>
      <c r="J109" s="100"/>
      <c r="K109" s="34"/>
      <c r="L109" s="34"/>
      <c r="M109" s="34"/>
      <c r="N109" s="34"/>
      <c r="O109" s="34"/>
      <c r="P109" s="34"/>
      <c r="Q109" s="34"/>
      <c r="R109" s="34"/>
      <c r="S109" s="34"/>
      <c r="T109" s="34"/>
      <c r="U109" s="34"/>
      <c r="V109" s="34"/>
      <c r="W109" s="34"/>
      <c r="X109" s="34"/>
      <c r="Y109" s="34"/>
      <c r="Z109" s="34"/>
      <c r="AA109" s="34"/>
      <c r="AB109" s="34"/>
      <c r="AC109" s="34"/>
      <c r="AD109" s="34"/>
      <c r="AE109" s="34"/>
      <c r="AF109" s="34"/>
      <c r="AG109" s="34"/>
      <c r="AH109" s="34"/>
      <c r="AI109" s="34"/>
      <c r="AJ109" s="34"/>
      <c r="AK109" s="34"/>
      <c r="AL109" s="34"/>
      <c r="AM109" s="34"/>
      <c r="AN109" s="34"/>
      <c r="AO109" s="34"/>
      <c r="AP109" s="34"/>
      <c r="AQ109" s="34"/>
      <c r="AR109" s="34"/>
      <c r="AS109" s="34"/>
      <c r="AT109" s="34"/>
      <c r="AU109" s="34"/>
      <c r="AV109" s="34"/>
      <c r="AW109" s="34"/>
      <c r="AX109" s="34"/>
      <c r="AY109" s="34"/>
      <c r="AZ109" s="34"/>
      <c r="BA109" s="34"/>
      <c r="BB109" s="34"/>
      <c r="BC109" s="34"/>
      <c r="BD109" s="34"/>
      <c r="BE109" s="34"/>
      <c r="BF109" s="34"/>
      <c r="BG109" s="34"/>
      <c r="BH109" s="34"/>
      <c r="BI109" s="34"/>
      <c r="BJ109" s="34"/>
      <c r="BK109" s="34"/>
      <c r="BL109" s="34"/>
      <c r="BM109" s="34"/>
      <c r="BN109" s="34"/>
    </row>
    <row r="110" spans="1:66" s="32" customFormat="1" ht="22.5" customHeight="1" x14ac:dyDescent="0.2">
      <c r="A110" s="97" t="str">
        <f t="shared" si="31"/>
        <v>5.2</v>
      </c>
      <c r="B110" s="170" t="s">
        <v>152</v>
      </c>
      <c r="C110" s="172" t="s">
        <v>281</v>
      </c>
      <c r="D110" s="171"/>
      <c r="E110" s="174">
        <f>F101+6</f>
        <v>45271</v>
      </c>
      <c r="F110" s="162">
        <f t="shared" ref="F110" si="35">IF(ISBLANK(E110)," - ",IF(G110=0,E110,E110+G110-1))</f>
        <v>45285</v>
      </c>
      <c r="G110" s="175">
        <v>15</v>
      </c>
      <c r="H110" s="176">
        <f>AVERAGE(H111:H119)</f>
        <v>0</v>
      </c>
      <c r="I110" s="165">
        <f t="shared" ref="I110" si="36">IF(OR(F110=0,E110=0),0,NETWORKDAYS(E110,F110))</f>
        <v>11</v>
      </c>
      <c r="J110" s="100"/>
      <c r="K110" s="34"/>
      <c r="L110" s="34"/>
      <c r="M110" s="34"/>
      <c r="N110" s="34"/>
      <c r="O110" s="34"/>
      <c r="P110" s="34"/>
      <c r="Q110" s="34"/>
      <c r="R110" s="34"/>
      <c r="S110" s="34"/>
      <c r="T110" s="34"/>
      <c r="U110" s="34"/>
      <c r="V110" s="34"/>
      <c r="W110" s="34"/>
      <c r="X110" s="34"/>
      <c r="Y110" s="34"/>
      <c r="Z110" s="34"/>
      <c r="AA110" s="34"/>
      <c r="AB110" s="34"/>
      <c r="AC110" s="34"/>
      <c r="AD110" s="34"/>
      <c r="AE110" s="34"/>
      <c r="AF110" s="34"/>
      <c r="AG110" s="34"/>
      <c r="AH110" s="34"/>
      <c r="AI110" s="34"/>
      <c r="AJ110" s="34"/>
      <c r="AK110" s="34"/>
      <c r="AL110" s="34"/>
      <c r="AM110" s="34"/>
      <c r="AN110" s="34"/>
      <c r="AO110" s="34"/>
      <c r="AP110" s="34"/>
      <c r="AQ110" s="34"/>
      <c r="AR110" s="34"/>
      <c r="AS110" s="34"/>
      <c r="AT110" s="34"/>
      <c r="AU110" s="34"/>
      <c r="AV110" s="34"/>
      <c r="AW110" s="34"/>
      <c r="AX110" s="34"/>
      <c r="AY110" s="34"/>
      <c r="AZ110" s="34"/>
      <c r="BA110" s="34"/>
      <c r="BB110" s="34"/>
      <c r="BC110" s="34"/>
      <c r="BD110" s="34"/>
      <c r="BE110" s="34"/>
      <c r="BF110" s="34"/>
      <c r="BG110" s="34"/>
      <c r="BH110" s="34"/>
      <c r="BI110" s="34"/>
      <c r="BJ110" s="34"/>
      <c r="BK110" s="34"/>
      <c r="BL110" s="34"/>
      <c r="BM110" s="34"/>
      <c r="BN110" s="34"/>
    </row>
    <row r="111" spans="1:66" s="32" customFormat="1" ht="22.5" customHeight="1" x14ac:dyDescent="0.2">
      <c r="A111" s="97" t="str">
        <f t="shared" ref="A111:A119" si="37">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5.2.1</v>
      </c>
      <c r="B111" s="166" t="s">
        <v>172</v>
      </c>
      <c r="C111" s="94" t="s">
        <v>281</v>
      </c>
      <c r="D111" s="95"/>
      <c r="E111" s="92"/>
      <c r="F111" s="88"/>
      <c r="G111" s="48"/>
      <c r="H111" s="169">
        <v>0</v>
      </c>
      <c r="I111" s="109"/>
      <c r="J111" s="100"/>
      <c r="K111" s="34"/>
      <c r="L111" s="34"/>
      <c r="M111" s="34"/>
      <c r="N111" s="34"/>
      <c r="O111" s="34"/>
      <c r="P111" s="34"/>
      <c r="Q111" s="34"/>
      <c r="R111" s="34"/>
      <c r="S111" s="34"/>
      <c r="T111" s="34"/>
      <c r="U111" s="34"/>
      <c r="V111" s="34"/>
      <c r="W111" s="34"/>
      <c r="X111" s="34"/>
      <c r="Y111" s="34"/>
      <c r="Z111" s="34"/>
      <c r="AA111" s="34"/>
      <c r="AB111" s="34"/>
      <c r="AC111" s="34"/>
      <c r="AD111" s="34"/>
      <c r="AE111" s="34"/>
      <c r="AF111" s="34"/>
      <c r="AG111" s="34"/>
      <c r="AH111" s="34"/>
      <c r="AI111" s="34"/>
      <c r="AJ111" s="34"/>
      <c r="AK111" s="34"/>
      <c r="AL111" s="34"/>
      <c r="AM111" s="34"/>
      <c r="AN111" s="34"/>
      <c r="AO111" s="34"/>
      <c r="AP111" s="34"/>
      <c r="AQ111" s="34"/>
      <c r="AR111" s="34"/>
      <c r="AS111" s="34"/>
      <c r="AT111" s="34"/>
      <c r="AU111" s="34"/>
      <c r="AV111" s="34"/>
      <c r="AW111" s="34"/>
      <c r="AX111" s="34"/>
      <c r="AY111" s="34"/>
      <c r="AZ111" s="34"/>
      <c r="BA111" s="34"/>
      <c r="BB111" s="34"/>
      <c r="BC111" s="34"/>
      <c r="BD111" s="34"/>
      <c r="BE111" s="34"/>
      <c r="BF111" s="34"/>
      <c r="BG111" s="34"/>
      <c r="BH111" s="34"/>
      <c r="BI111" s="34"/>
      <c r="BJ111" s="34"/>
      <c r="BK111" s="34"/>
      <c r="BL111" s="34"/>
      <c r="BM111" s="34"/>
      <c r="BN111" s="34"/>
    </row>
    <row r="112" spans="1:66" s="32" customFormat="1" ht="22.5" customHeight="1" x14ac:dyDescent="0.2">
      <c r="A112" s="97" t="str">
        <f t="shared" si="37"/>
        <v>5.2.2</v>
      </c>
      <c r="B112" s="166" t="s">
        <v>181</v>
      </c>
      <c r="C112" s="94" t="s">
        <v>281</v>
      </c>
      <c r="D112" s="95"/>
      <c r="E112" s="92"/>
      <c r="F112" s="88"/>
      <c r="G112" s="48"/>
      <c r="H112" s="169">
        <v>0</v>
      </c>
      <c r="I112" s="109"/>
      <c r="J112" s="100"/>
      <c r="K112" s="34"/>
      <c r="L112" s="34"/>
      <c r="M112" s="34"/>
      <c r="N112" s="34"/>
      <c r="O112" s="34"/>
      <c r="P112" s="34"/>
      <c r="Q112" s="34"/>
      <c r="R112" s="34"/>
      <c r="S112" s="34"/>
      <c r="T112" s="34"/>
      <c r="U112" s="34"/>
      <c r="V112" s="34"/>
      <c r="W112" s="34"/>
      <c r="X112" s="34"/>
      <c r="Y112" s="34"/>
      <c r="Z112" s="34"/>
      <c r="AA112" s="34"/>
      <c r="AB112" s="34"/>
      <c r="AC112" s="34"/>
      <c r="AD112" s="34"/>
      <c r="AE112" s="34"/>
      <c r="AF112" s="34"/>
      <c r="AG112" s="34"/>
      <c r="AH112" s="34"/>
      <c r="AI112" s="34"/>
      <c r="AJ112" s="34"/>
      <c r="AK112" s="34"/>
      <c r="AL112" s="34"/>
      <c r="AM112" s="34"/>
      <c r="AN112" s="34"/>
      <c r="AO112" s="34"/>
      <c r="AP112" s="34"/>
      <c r="AQ112" s="34"/>
      <c r="AR112" s="34"/>
      <c r="AS112" s="34"/>
      <c r="AT112" s="34"/>
      <c r="AU112" s="34"/>
      <c r="AV112" s="34"/>
      <c r="AW112" s="34"/>
      <c r="AX112" s="34"/>
      <c r="AY112" s="34"/>
      <c r="AZ112" s="34"/>
      <c r="BA112" s="34"/>
      <c r="BB112" s="34"/>
      <c r="BC112" s="34"/>
      <c r="BD112" s="34"/>
      <c r="BE112" s="34"/>
      <c r="BF112" s="34"/>
      <c r="BG112" s="34"/>
      <c r="BH112" s="34"/>
      <c r="BI112" s="34"/>
      <c r="BJ112" s="34"/>
      <c r="BK112" s="34"/>
      <c r="BL112" s="34"/>
      <c r="BM112" s="34"/>
      <c r="BN112" s="34"/>
    </row>
    <row r="113" spans="1:66" s="32" customFormat="1" ht="22.5" customHeight="1" x14ac:dyDescent="0.2">
      <c r="A113" s="97" t="str">
        <f t="shared" si="37"/>
        <v>5.2.3</v>
      </c>
      <c r="B113" s="166" t="s">
        <v>183</v>
      </c>
      <c r="C113" s="94" t="s">
        <v>281</v>
      </c>
      <c r="D113" s="95"/>
      <c r="E113" s="92"/>
      <c r="F113" s="88"/>
      <c r="G113" s="48"/>
      <c r="H113" s="169">
        <v>0</v>
      </c>
      <c r="I113" s="109"/>
      <c r="J113" s="100"/>
      <c r="K113" s="34"/>
      <c r="L113" s="34"/>
      <c r="M113" s="34"/>
      <c r="N113" s="34"/>
      <c r="O113" s="34"/>
      <c r="P113" s="34"/>
      <c r="Q113" s="34"/>
      <c r="R113" s="34"/>
      <c r="S113" s="34"/>
      <c r="T113" s="34"/>
      <c r="U113" s="34"/>
      <c r="V113" s="34"/>
      <c r="W113" s="34"/>
      <c r="X113" s="34"/>
      <c r="Y113" s="34"/>
      <c r="Z113" s="34"/>
      <c r="AA113" s="34"/>
      <c r="AB113" s="34"/>
      <c r="AC113" s="34"/>
      <c r="AD113" s="34"/>
      <c r="AE113" s="34"/>
      <c r="AF113" s="34"/>
      <c r="AG113" s="34"/>
      <c r="AH113" s="34"/>
      <c r="AI113" s="34"/>
      <c r="AJ113" s="34"/>
      <c r="AK113" s="34"/>
      <c r="AL113" s="34"/>
      <c r="AM113" s="34"/>
      <c r="AN113" s="34"/>
      <c r="AO113" s="34"/>
      <c r="AP113" s="34"/>
      <c r="AQ113" s="34"/>
      <c r="AR113" s="34"/>
      <c r="AS113" s="34"/>
      <c r="AT113" s="34"/>
      <c r="AU113" s="34"/>
      <c r="AV113" s="34"/>
      <c r="AW113" s="34"/>
      <c r="AX113" s="34"/>
      <c r="AY113" s="34"/>
      <c r="AZ113" s="34"/>
      <c r="BA113" s="34"/>
      <c r="BB113" s="34"/>
      <c r="BC113" s="34"/>
      <c r="BD113" s="34"/>
      <c r="BE113" s="34"/>
      <c r="BF113" s="34"/>
      <c r="BG113" s="34"/>
      <c r="BH113" s="34"/>
      <c r="BI113" s="34"/>
      <c r="BJ113" s="34"/>
      <c r="BK113" s="34"/>
      <c r="BL113" s="34"/>
      <c r="BM113" s="34"/>
      <c r="BN113" s="34"/>
    </row>
    <row r="114" spans="1:66" s="32" customFormat="1" ht="22.5" customHeight="1" x14ac:dyDescent="0.2">
      <c r="A114" s="97" t="str">
        <f t="shared" si="37"/>
        <v>5.2.4</v>
      </c>
      <c r="B114" s="166" t="s">
        <v>177</v>
      </c>
      <c r="C114" s="94" t="s">
        <v>281</v>
      </c>
      <c r="D114" s="95"/>
      <c r="E114" s="92"/>
      <c r="F114" s="88"/>
      <c r="G114" s="48"/>
      <c r="H114" s="169">
        <v>0</v>
      </c>
      <c r="I114" s="109"/>
      <c r="J114" s="100"/>
      <c r="K114" s="34"/>
      <c r="L114" s="34"/>
      <c r="M114" s="34"/>
      <c r="N114" s="34"/>
      <c r="O114" s="34"/>
      <c r="P114" s="34"/>
      <c r="Q114" s="34"/>
      <c r="R114" s="34"/>
      <c r="S114" s="34"/>
      <c r="T114" s="34"/>
      <c r="U114" s="34"/>
      <c r="V114" s="34"/>
      <c r="W114" s="34"/>
      <c r="X114" s="34"/>
      <c r="Y114" s="34"/>
      <c r="Z114" s="34"/>
      <c r="AA114" s="34"/>
      <c r="AB114" s="34"/>
      <c r="AC114" s="34"/>
      <c r="AD114" s="34"/>
      <c r="AE114" s="34"/>
      <c r="AF114" s="34"/>
      <c r="AG114" s="34"/>
      <c r="AH114" s="34"/>
      <c r="AI114" s="34"/>
      <c r="AJ114" s="34"/>
      <c r="AK114" s="34"/>
      <c r="AL114" s="34"/>
      <c r="AM114" s="34"/>
      <c r="AN114" s="34"/>
      <c r="AO114" s="34"/>
      <c r="AP114" s="34"/>
      <c r="AQ114" s="34"/>
      <c r="AR114" s="34"/>
      <c r="AS114" s="34"/>
      <c r="AT114" s="34"/>
      <c r="AU114" s="34"/>
      <c r="AV114" s="34"/>
      <c r="AW114" s="34"/>
      <c r="AX114" s="34"/>
      <c r="AY114" s="34"/>
      <c r="AZ114" s="34"/>
      <c r="BA114" s="34"/>
      <c r="BB114" s="34"/>
      <c r="BC114" s="34"/>
      <c r="BD114" s="34"/>
      <c r="BE114" s="34"/>
      <c r="BF114" s="34"/>
      <c r="BG114" s="34"/>
      <c r="BH114" s="34"/>
      <c r="BI114" s="34"/>
      <c r="BJ114" s="34"/>
      <c r="BK114" s="34"/>
      <c r="BL114" s="34"/>
      <c r="BM114" s="34"/>
      <c r="BN114" s="34"/>
    </row>
    <row r="115" spans="1:66" s="32" customFormat="1" ht="22.5" customHeight="1" x14ac:dyDescent="0.2">
      <c r="A115" s="97" t="str">
        <f t="shared" si="37"/>
        <v>5.2.5</v>
      </c>
      <c r="B115" s="166" t="s">
        <v>178</v>
      </c>
      <c r="C115" s="94" t="s">
        <v>281</v>
      </c>
      <c r="D115" s="95"/>
      <c r="E115" s="92"/>
      <c r="F115" s="88"/>
      <c r="G115" s="48"/>
      <c r="H115" s="169">
        <v>0</v>
      </c>
      <c r="I115" s="109"/>
      <c r="J115" s="100"/>
      <c r="K115" s="34"/>
      <c r="L115" s="34"/>
      <c r="M115" s="34"/>
      <c r="N115" s="34"/>
      <c r="O115" s="34"/>
      <c r="P115" s="34"/>
      <c r="Q115" s="34"/>
      <c r="R115" s="34"/>
      <c r="S115" s="34"/>
      <c r="T115" s="34"/>
      <c r="U115" s="34"/>
      <c r="V115" s="34"/>
      <c r="W115" s="34"/>
      <c r="X115" s="34"/>
      <c r="Y115" s="34"/>
      <c r="Z115" s="34"/>
      <c r="AA115" s="34"/>
      <c r="AB115" s="34"/>
      <c r="AC115" s="34"/>
      <c r="AD115" s="34"/>
      <c r="AE115" s="34"/>
      <c r="AF115" s="34"/>
      <c r="AG115" s="34"/>
      <c r="AH115" s="34"/>
      <c r="AI115" s="34"/>
      <c r="AJ115" s="34"/>
      <c r="AK115" s="34"/>
      <c r="AL115" s="34"/>
      <c r="AM115" s="34"/>
      <c r="AN115" s="34"/>
      <c r="AO115" s="34"/>
      <c r="AP115" s="34"/>
      <c r="AQ115" s="34"/>
      <c r="AR115" s="34"/>
      <c r="AS115" s="34"/>
      <c r="AT115" s="34"/>
      <c r="AU115" s="34"/>
      <c r="AV115" s="34"/>
      <c r="AW115" s="34"/>
      <c r="AX115" s="34"/>
      <c r="AY115" s="34"/>
      <c r="AZ115" s="34"/>
      <c r="BA115" s="34"/>
      <c r="BB115" s="34"/>
      <c r="BC115" s="34"/>
      <c r="BD115" s="34"/>
      <c r="BE115" s="34"/>
      <c r="BF115" s="34"/>
      <c r="BG115" s="34"/>
      <c r="BH115" s="34"/>
      <c r="BI115" s="34"/>
      <c r="BJ115" s="34"/>
      <c r="BK115" s="34"/>
      <c r="BL115" s="34"/>
      <c r="BM115" s="34"/>
      <c r="BN115" s="34"/>
    </row>
    <row r="116" spans="1:66" s="32" customFormat="1" ht="22.5" customHeight="1" x14ac:dyDescent="0.2">
      <c r="A116" s="97" t="str">
        <f t="shared" si="37"/>
        <v>5.2.6</v>
      </c>
      <c r="B116" s="166" t="s">
        <v>180</v>
      </c>
      <c r="C116" s="94" t="s">
        <v>281</v>
      </c>
      <c r="D116" s="95"/>
      <c r="E116" s="92"/>
      <c r="F116" s="88"/>
      <c r="G116" s="48"/>
      <c r="H116" s="169">
        <v>0</v>
      </c>
      <c r="I116" s="109"/>
      <c r="J116" s="100"/>
      <c r="K116" s="34"/>
      <c r="L116" s="34"/>
      <c r="M116" s="34"/>
      <c r="N116" s="34"/>
      <c r="O116" s="34"/>
      <c r="P116" s="34"/>
      <c r="Q116" s="34"/>
      <c r="R116" s="34"/>
      <c r="S116" s="34"/>
      <c r="T116" s="34"/>
      <c r="U116" s="34"/>
      <c r="V116" s="34"/>
      <c r="W116" s="34"/>
      <c r="X116" s="34"/>
      <c r="Y116" s="34"/>
      <c r="Z116" s="34"/>
      <c r="AA116" s="34"/>
      <c r="AB116" s="34"/>
      <c r="AC116" s="34"/>
      <c r="AD116" s="34"/>
      <c r="AE116" s="34"/>
      <c r="AF116" s="34"/>
      <c r="AG116" s="34"/>
      <c r="AH116" s="34"/>
      <c r="AI116" s="34"/>
      <c r="AJ116" s="34"/>
      <c r="AK116" s="34"/>
      <c r="AL116" s="34"/>
      <c r="AM116" s="34"/>
      <c r="AN116" s="34"/>
      <c r="AO116" s="34"/>
      <c r="AP116" s="34"/>
      <c r="AQ116" s="34"/>
      <c r="AR116" s="34"/>
      <c r="AS116" s="34"/>
      <c r="AT116" s="34"/>
      <c r="AU116" s="34"/>
      <c r="AV116" s="34"/>
      <c r="AW116" s="34"/>
      <c r="AX116" s="34"/>
      <c r="AY116" s="34"/>
      <c r="AZ116" s="34"/>
      <c r="BA116" s="34"/>
      <c r="BB116" s="34"/>
      <c r="BC116" s="34"/>
      <c r="BD116" s="34"/>
      <c r="BE116" s="34"/>
      <c r="BF116" s="34"/>
      <c r="BG116" s="34"/>
      <c r="BH116" s="34"/>
      <c r="BI116" s="34"/>
      <c r="BJ116" s="34"/>
      <c r="BK116" s="34"/>
      <c r="BL116" s="34"/>
      <c r="BM116" s="34"/>
      <c r="BN116" s="34"/>
    </row>
    <row r="117" spans="1:66" s="32" customFormat="1" ht="22.5" customHeight="1" x14ac:dyDescent="0.2">
      <c r="A117" s="97" t="str">
        <f t="shared" si="37"/>
        <v>5.2.7</v>
      </c>
      <c r="B117" s="166" t="s">
        <v>182</v>
      </c>
      <c r="C117" s="94" t="s">
        <v>281</v>
      </c>
      <c r="D117" s="95"/>
      <c r="E117" s="92"/>
      <c r="F117" s="88"/>
      <c r="G117" s="48"/>
      <c r="H117" s="169">
        <v>0</v>
      </c>
      <c r="I117" s="109"/>
      <c r="J117" s="100"/>
      <c r="K117" s="34"/>
      <c r="L117" s="34"/>
      <c r="M117" s="34"/>
      <c r="N117" s="34"/>
      <c r="O117" s="34"/>
      <c r="P117" s="34"/>
      <c r="Q117" s="34"/>
      <c r="R117" s="34"/>
      <c r="S117" s="34"/>
      <c r="T117" s="34"/>
      <c r="U117" s="34"/>
      <c r="V117" s="34"/>
      <c r="W117" s="34"/>
      <c r="X117" s="34"/>
      <c r="Y117" s="34"/>
      <c r="Z117" s="34"/>
      <c r="AA117" s="34"/>
      <c r="AB117" s="34"/>
      <c r="AC117" s="34"/>
      <c r="AD117" s="34"/>
      <c r="AE117" s="34"/>
      <c r="AF117" s="34"/>
      <c r="AG117" s="34"/>
      <c r="AH117" s="34"/>
      <c r="AI117" s="34"/>
      <c r="AJ117" s="34"/>
      <c r="AK117" s="34"/>
      <c r="AL117" s="34"/>
      <c r="AM117" s="34"/>
      <c r="AN117" s="34"/>
      <c r="AO117" s="34"/>
      <c r="AP117" s="34"/>
      <c r="AQ117" s="34"/>
      <c r="AR117" s="34"/>
      <c r="AS117" s="34"/>
      <c r="AT117" s="34"/>
      <c r="AU117" s="34"/>
      <c r="AV117" s="34"/>
      <c r="AW117" s="34"/>
      <c r="AX117" s="34"/>
      <c r="AY117" s="34"/>
      <c r="AZ117" s="34"/>
      <c r="BA117" s="34"/>
      <c r="BB117" s="34"/>
      <c r="BC117" s="34"/>
      <c r="BD117" s="34"/>
      <c r="BE117" s="34"/>
      <c r="BF117" s="34"/>
      <c r="BG117" s="34"/>
      <c r="BH117" s="34"/>
      <c r="BI117" s="34"/>
      <c r="BJ117" s="34"/>
      <c r="BK117" s="34"/>
      <c r="BL117" s="34"/>
      <c r="BM117" s="34"/>
      <c r="BN117" s="34"/>
    </row>
    <row r="118" spans="1:66" s="32" customFormat="1" ht="22.5" customHeight="1" x14ac:dyDescent="0.2">
      <c r="A118" s="97" t="str">
        <f t="shared" si="37"/>
        <v>5.2.8</v>
      </c>
      <c r="B118" s="166" t="s">
        <v>156</v>
      </c>
      <c r="C118" s="94" t="s">
        <v>281</v>
      </c>
      <c r="D118" s="95"/>
      <c r="E118" s="92"/>
      <c r="F118" s="88"/>
      <c r="G118" s="48"/>
      <c r="H118" s="169">
        <v>0</v>
      </c>
      <c r="I118" s="109"/>
      <c r="J118" s="100"/>
      <c r="K118" s="34"/>
      <c r="L118" s="34"/>
      <c r="M118" s="34"/>
      <c r="N118" s="34"/>
      <c r="O118" s="34"/>
      <c r="P118" s="34"/>
      <c r="Q118" s="34"/>
      <c r="R118" s="34"/>
      <c r="S118" s="34"/>
      <c r="T118" s="34"/>
      <c r="U118" s="34"/>
      <c r="V118" s="34"/>
      <c r="W118" s="34"/>
      <c r="X118" s="34"/>
      <c r="Y118" s="34"/>
      <c r="Z118" s="34"/>
      <c r="AA118" s="34"/>
      <c r="AB118" s="34"/>
      <c r="AC118" s="34"/>
      <c r="AD118" s="34"/>
      <c r="AE118" s="34"/>
      <c r="AF118" s="34"/>
      <c r="AG118" s="34"/>
      <c r="AH118" s="34"/>
      <c r="AI118" s="34"/>
      <c r="AJ118" s="34"/>
      <c r="AK118" s="34"/>
      <c r="AL118" s="34"/>
      <c r="AM118" s="34"/>
      <c r="AN118" s="34"/>
      <c r="AO118" s="34"/>
      <c r="AP118" s="34"/>
      <c r="AQ118" s="34"/>
      <c r="AR118" s="34"/>
      <c r="AS118" s="34"/>
      <c r="AT118" s="34"/>
      <c r="AU118" s="34"/>
      <c r="AV118" s="34"/>
      <c r="AW118" s="34"/>
      <c r="AX118" s="34"/>
      <c r="AY118" s="34"/>
      <c r="AZ118" s="34"/>
      <c r="BA118" s="34"/>
      <c r="BB118" s="34"/>
      <c r="BC118" s="34"/>
      <c r="BD118" s="34"/>
      <c r="BE118" s="34"/>
      <c r="BF118" s="34"/>
      <c r="BG118" s="34"/>
      <c r="BH118" s="34"/>
      <c r="BI118" s="34"/>
      <c r="BJ118" s="34"/>
      <c r="BK118" s="34"/>
      <c r="BL118" s="34"/>
      <c r="BM118" s="34"/>
      <c r="BN118" s="34"/>
    </row>
    <row r="119" spans="1:66" s="32" customFormat="1" ht="22.5" customHeight="1" x14ac:dyDescent="0.2">
      <c r="A119" s="97" t="str">
        <f t="shared" si="37"/>
        <v>5.2.9</v>
      </c>
      <c r="B119" s="166" t="s">
        <v>178</v>
      </c>
      <c r="C119" s="94" t="s">
        <v>281</v>
      </c>
      <c r="D119" s="95"/>
      <c r="E119" s="92"/>
      <c r="F119" s="88"/>
      <c r="G119" s="48"/>
      <c r="H119" s="169">
        <v>0</v>
      </c>
      <c r="I119" s="109"/>
      <c r="J119" s="100"/>
      <c r="K119" s="34"/>
      <c r="L119" s="34"/>
      <c r="M119" s="34"/>
      <c r="N119" s="34"/>
      <c r="O119" s="34"/>
      <c r="P119" s="34"/>
      <c r="Q119" s="34"/>
      <c r="R119" s="34"/>
      <c r="S119" s="34"/>
      <c r="T119" s="34"/>
      <c r="U119" s="34"/>
      <c r="V119" s="34"/>
      <c r="W119" s="34"/>
      <c r="X119" s="34"/>
      <c r="Y119" s="34"/>
      <c r="Z119" s="34"/>
      <c r="AA119" s="34"/>
      <c r="AB119" s="34"/>
      <c r="AC119" s="34"/>
      <c r="AD119" s="34"/>
      <c r="AE119" s="34"/>
      <c r="AF119" s="34"/>
      <c r="AG119" s="34"/>
      <c r="AH119" s="34"/>
      <c r="AI119" s="34"/>
      <c r="AJ119" s="34"/>
      <c r="AK119" s="34"/>
      <c r="AL119" s="34"/>
      <c r="AM119" s="34"/>
      <c r="AN119" s="34"/>
      <c r="AO119" s="34"/>
      <c r="AP119" s="34"/>
      <c r="AQ119" s="34"/>
      <c r="AR119" s="34"/>
      <c r="AS119" s="34"/>
      <c r="AT119" s="34"/>
      <c r="AU119" s="34"/>
      <c r="AV119" s="34"/>
      <c r="AW119" s="34"/>
      <c r="AX119" s="34"/>
      <c r="AY119" s="34"/>
      <c r="AZ119" s="34"/>
      <c r="BA119" s="34"/>
      <c r="BB119" s="34"/>
      <c r="BC119" s="34"/>
      <c r="BD119" s="34"/>
      <c r="BE119" s="34"/>
      <c r="BF119" s="34"/>
      <c r="BG119" s="34"/>
      <c r="BH119" s="34"/>
      <c r="BI119" s="34"/>
      <c r="BJ119" s="34"/>
      <c r="BK119" s="34"/>
      <c r="BL119" s="34"/>
      <c r="BM119" s="34"/>
      <c r="BN119" s="34"/>
    </row>
    <row r="120" spans="1:66" s="30" customFormat="1" ht="22.5" customHeight="1" x14ac:dyDescent="0.2">
      <c r="A120" s="98" t="str">
        <f>IF(ISERROR(VALUE(SUBSTITUTE(prevWBS,".",""))),"1",IF(ISERROR(FIND("`",SUBSTITUTE(prevWBS,".","`",1))),TEXT(VALUE(prevWBS)+1,"#"),TEXT(VALUE(LEFT(prevWBS,FIND("`",SUBSTITUTE(prevWBS,".","`",1))-1))+1,"#")))</f>
        <v>6</v>
      </c>
      <c r="B120" s="84" t="s">
        <v>196</v>
      </c>
      <c r="D120" s="36"/>
      <c r="E120" s="85"/>
      <c r="F120" s="86"/>
      <c r="G120" s="37"/>
      <c r="H120" s="185">
        <f>AVERAGE(H121,H125)</f>
        <v>0</v>
      </c>
      <c r="I120" s="110"/>
      <c r="J120" s="101"/>
      <c r="K120" s="36"/>
      <c r="L120" s="36"/>
      <c r="M120" s="36"/>
      <c r="N120" s="36"/>
      <c r="O120" s="36"/>
      <c r="P120" s="36"/>
      <c r="Q120" s="36"/>
      <c r="R120" s="36"/>
      <c r="S120" s="36"/>
      <c r="T120" s="36"/>
      <c r="U120" s="36"/>
      <c r="V120" s="36"/>
      <c r="W120" s="36"/>
      <c r="X120" s="36"/>
      <c r="Y120" s="36"/>
      <c r="Z120" s="36"/>
      <c r="AA120" s="36"/>
      <c r="AB120" s="36"/>
      <c r="AC120" s="36"/>
      <c r="AD120" s="36"/>
      <c r="AE120" s="36"/>
      <c r="AF120" s="36"/>
      <c r="AG120" s="36"/>
      <c r="AH120" s="36"/>
      <c r="AI120" s="36"/>
      <c r="AJ120" s="36"/>
      <c r="AK120" s="36"/>
      <c r="AL120" s="36"/>
      <c r="AM120" s="36"/>
      <c r="AN120" s="36"/>
      <c r="AO120" s="36"/>
      <c r="AP120" s="36"/>
      <c r="AQ120" s="36"/>
      <c r="AR120" s="36"/>
      <c r="AS120" s="36"/>
      <c r="AT120" s="36"/>
      <c r="AU120" s="36"/>
      <c r="AV120" s="36"/>
      <c r="AW120" s="36"/>
      <c r="AX120" s="36"/>
      <c r="AY120" s="36"/>
      <c r="AZ120" s="36"/>
      <c r="BA120" s="36"/>
      <c r="BB120" s="36"/>
      <c r="BC120" s="36"/>
      <c r="BD120" s="36"/>
      <c r="BE120" s="36"/>
      <c r="BF120" s="36"/>
      <c r="BG120" s="36"/>
      <c r="BH120" s="36"/>
      <c r="BI120" s="36"/>
      <c r="BJ120" s="36"/>
      <c r="BK120" s="36"/>
      <c r="BL120" s="36"/>
      <c r="BM120" s="36"/>
      <c r="BN120" s="36"/>
    </row>
    <row r="121" spans="1:66" s="32" customFormat="1" ht="22.5" customHeight="1" x14ac:dyDescent="0.2">
      <c r="A121" s="97" t="str">
        <f t="shared" si="31"/>
        <v>6.1</v>
      </c>
      <c r="B121" s="158" t="s">
        <v>155</v>
      </c>
      <c r="C121" s="159" t="s">
        <v>281</v>
      </c>
      <c r="D121" s="167"/>
      <c r="E121" s="161">
        <f>F110+6</f>
        <v>45291</v>
      </c>
      <c r="F121" s="162">
        <f t="shared" ref="F121:F131" si="38">IF(ISBLANK(E121)," - ",IF(G121=0,E121,E121+G121-1))</f>
        <v>45300</v>
      </c>
      <c r="G121" s="163">
        <v>10</v>
      </c>
      <c r="H121" s="164">
        <f>AVERAGE(H122:H124)</f>
        <v>0</v>
      </c>
      <c r="I121" s="109">
        <f t="shared" ref="I121:I131" si="39">IF(OR(F121=0,E121=0),0,NETWORKDAYS(E121,F121))</f>
        <v>7</v>
      </c>
      <c r="J121" s="100"/>
      <c r="K121" s="34"/>
      <c r="L121" s="34"/>
      <c r="M121" s="34"/>
      <c r="N121" s="34"/>
      <c r="O121" s="34"/>
      <c r="P121" s="34"/>
      <c r="Q121" s="34"/>
      <c r="R121" s="34"/>
      <c r="S121" s="34"/>
      <c r="T121" s="34"/>
      <c r="U121" s="34"/>
      <c r="V121" s="34"/>
      <c r="W121" s="34"/>
      <c r="X121" s="34"/>
      <c r="Y121" s="34"/>
      <c r="Z121" s="34"/>
      <c r="AA121" s="34"/>
      <c r="AB121" s="34"/>
      <c r="AC121" s="34"/>
      <c r="AD121" s="34"/>
      <c r="AE121" s="34"/>
      <c r="AF121" s="34"/>
      <c r="AG121" s="34"/>
      <c r="AH121" s="34"/>
      <c r="AI121" s="34"/>
      <c r="AJ121" s="34"/>
      <c r="AK121" s="34"/>
      <c r="AL121" s="34"/>
      <c r="AM121" s="34"/>
      <c r="AN121" s="34"/>
      <c r="AO121" s="34"/>
      <c r="AP121" s="34"/>
      <c r="AQ121" s="34"/>
      <c r="AR121" s="34"/>
      <c r="AS121" s="34"/>
      <c r="AT121" s="34"/>
      <c r="AU121" s="34"/>
      <c r="AV121" s="34"/>
      <c r="AW121" s="34"/>
      <c r="AX121" s="34"/>
      <c r="AY121" s="34"/>
      <c r="AZ121" s="34"/>
      <c r="BA121" s="34"/>
      <c r="BB121" s="34"/>
      <c r="BC121" s="34"/>
      <c r="BD121" s="34"/>
      <c r="BE121" s="34"/>
      <c r="BF121" s="34"/>
      <c r="BG121" s="34"/>
      <c r="BH121" s="34"/>
      <c r="BI121" s="34"/>
      <c r="BJ121" s="34"/>
      <c r="BK121" s="34"/>
      <c r="BL121" s="34"/>
      <c r="BM121" s="34"/>
      <c r="BN121" s="34"/>
    </row>
    <row r="122" spans="1:66" s="32" customFormat="1" ht="22.5" customHeight="1" x14ac:dyDescent="0.2">
      <c r="A122" s="9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6.1.1</v>
      </c>
      <c r="B122" s="166" t="s">
        <v>157</v>
      </c>
      <c r="C122" s="94" t="s">
        <v>281</v>
      </c>
      <c r="D122" s="95"/>
      <c r="E122" s="92"/>
      <c r="F122" s="88"/>
      <c r="G122" s="48"/>
      <c r="H122" s="49">
        <v>0</v>
      </c>
      <c r="I122" s="109"/>
      <c r="J122" s="100"/>
      <c r="K122" s="34"/>
      <c r="L122" s="34"/>
      <c r="M122" s="34"/>
      <c r="N122" s="34"/>
      <c r="O122" s="34"/>
      <c r="P122" s="34"/>
      <c r="Q122" s="34"/>
      <c r="R122" s="34"/>
      <c r="S122" s="34"/>
      <c r="T122" s="34"/>
      <c r="U122" s="34"/>
      <c r="V122" s="34"/>
      <c r="W122" s="34"/>
      <c r="X122" s="34"/>
      <c r="Y122" s="34"/>
      <c r="Z122" s="34"/>
      <c r="AA122" s="34"/>
      <c r="AB122" s="34"/>
      <c r="AC122" s="34"/>
      <c r="AD122" s="34"/>
      <c r="AE122" s="34"/>
      <c r="AF122" s="34"/>
      <c r="AG122" s="34"/>
      <c r="AH122" s="34"/>
      <c r="AI122" s="34"/>
      <c r="AJ122" s="34"/>
      <c r="AK122" s="34"/>
      <c r="AL122" s="34"/>
      <c r="AM122" s="34"/>
      <c r="AN122" s="34"/>
      <c r="AO122" s="34"/>
      <c r="AP122" s="34"/>
      <c r="AQ122" s="34"/>
      <c r="AR122" s="34"/>
      <c r="AS122" s="34"/>
      <c r="AT122" s="34"/>
      <c r="AU122" s="34"/>
      <c r="AV122" s="34"/>
      <c r="AW122" s="34"/>
      <c r="AX122" s="34"/>
      <c r="AY122" s="34"/>
      <c r="AZ122" s="34"/>
      <c r="BA122" s="34"/>
      <c r="BB122" s="34"/>
      <c r="BC122" s="34"/>
      <c r="BD122" s="34"/>
      <c r="BE122" s="34"/>
      <c r="BF122" s="34"/>
      <c r="BG122" s="34"/>
      <c r="BH122" s="34"/>
      <c r="BI122" s="34"/>
      <c r="BJ122" s="34"/>
      <c r="BK122" s="34"/>
      <c r="BL122" s="34"/>
      <c r="BM122" s="34"/>
      <c r="BN122" s="34"/>
    </row>
    <row r="123" spans="1:66" s="32" customFormat="1" ht="22.5" customHeight="1" x14ac:dyDescent="0.2">
      <c r="A123" s="9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6.1.2</v>
      </c>
      <c r="B123" s="166" t="s">
        <v>158</v>
      </c>
      <c r="C123" s="94" t="s">
        <v>281</v>
      </c>
      <c r="D123" s="95"/>
      <c r="E123" s="92"/>
      <c r="F123" s="88"/>
      <c r="G123" s="48"/>
      <c r="H123" s="49">
        <v>0</v>
      </c>
      <c r="I123" s="109"/>
      <c r="J123" s="100"/>
      <c r="K123" s="34"/>
      <c r="L123" s="34"/>
      <c r="M123" s="34"/>
      <c r="N123" s="34"/>
      <c r="O123" s="34"/>
      <c r="P123" s="34"/>
      <c r="Q123" s="34"/>
      <c r="R123" s="34"/>
      <c r="S123" s="34"/>
      <c r="T123" s="34"/>
      <c r="U123" s="34"/>
      <c r="V123" s="34"/>
      <c r="W123" s="34"/>
      <c r="X123" s="34"/>
      <c r="Y123" s="34"/>
      <c r="Z123" s="34"/>
      <c r="AA123" s="34"/>
      <c r="AB123" s="34"/>
      <c r="AC123" s="34"/>
      <c r="AD123" s="34"/>
      <c r="AE123" s="34"/>
      <c r="AF123" s="34"/>
      <c r="AG123" s="34"/>
      <c r="AH123" s="34"/>
      <c r="AI123" s="34"/>
      <c r="AJ123" s="34"/>
      <c r="AK123" s="34"/>
      <c r="AL123" s="34"/>
      <c r="AM123" s="34"/>
      <c r="AN123" s="34"/>
      <c r="AO123" s="34"/>
      <c r="AP123" s="34"/>
      <c r="AQ123" s="34"/>
      <c r="AR123" s="34"/>
      <c r="AS123" s="34"/>
      <c r="AT123" s="34"/>
      <c r="AU123" s="34"/>
      <c r="AV123" s="34"/>
      <c r="AW123" s="34"/>
      <c r="AX123" s="34"/>
      <c r="AY123" s="34"/>
      <c r="AZ123" s="34"/>
      <c r="BA123" s="34"/>
      <c r="BB123" s="34"/>
      <c r="BC123" s="34"/>
      <c r="BD123" s="34"/>
      <c r="BE123" s="34"/>
      <c r="BF123" s="34"/>
      <c r="BG123" s="34"/>
      <c r="BH123" s="34"/>
      <c r="BI123" s="34"/>
      <c r="BJ123" s="34"/>
      <c r="BK123" s="34"/>
      <c r="BL123" s="34"/>
      <c r="BM123" s="34"/>
      <c r="BN123" s="34"/>
    </row>
    <row r="124" spans="1:66" s="32" customFormat="1" ht="22.5" customHeight="1" x14ac:dyDescent="0.2">
      <c r="A124" s="9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6.1.3</v>
      </c>
      <c r="B124" s="166" t="s">
        <v>159</v>
      </c>
      <c r="C124" s="94" t="s">
        <v>281</v>
      </c>
      <c r="D124" s="95"/>
      <c r="E124" s="92"/>
      <c r="F124" s="88"/>
      <c r="G124" s="48"/>
      <c r="H124" s="49">
        <v>0</v>
      </c>
      <c r="I124" s="109"/>
      <c r="J124" s="100"/>
      <c r="K124" s="34"/>
      <c r="L124" s="34"/>
      <c r="M124" s="34"/>
      <c r="N124" s="34"/>
      <c r="O124" s="34"/>
      <c r="P124" s="34"/>
      <c r="Q124" s="34"/>
      <c r="R124" s="34"/>
      <c r="S124" s="34"/>
      <c r="T124" s="34"/>
      <c r="U124" s="34"/>
      <c r="V124" s="34"/>
      <c r="W124" s="34"/>
      <c r="X124" s="34"/>
      <c r="Y124" s="34"/>
      <c r="Z124" s="34"/>
      <c r="AA124" s="34"/>
      <c r="AB124" s="34"/>
      <c r="AC124" s="34"/>
      <c r="AD124" s="34"/>
      <c r="AE124" s="34"/>
      <c r="AF124" s="34"/>
      <c r="AG124" s="34"/>
      <c r="AH124" s="34"/>
      <c r="AI124" s="34"/>
      <c r="AJ124" s="34"/>
      <c r="AK124" s="34"/>
      <c r="AL124" s="34"/>
      <c r="AM124" s="34"/>
      <c r="AN124" s="34"/>
      <c r="AO124" s="34"/>
      <c r="AP124" s="34"/>
      <c r="AQ124" s="34"/>
      <c r="AR124" s="34"/>
      <c r="AS124" s="34"/>
      <c r="AT124" s="34"/>
      <c r="AU124" s="34"/>
      <c r="AV124" s="34"/>
      <c r="AW124" s="34"/>
      <c r="AX124" s="34"/>
      <c r="AY124" s="34"/>
      <c r="AZ124" s="34"/>
      <c r="BA124" s="34"/>
      <c r="BB124" s="34"/>
      <c r="BC124" s="34"/>
      <c r="BD124" s="34"/>
      <c r="BE124" s="34"/>
      <c r="BF124" s="34"/>
      <c r="BG124" s="34"/>
      <c r="BH124" s="34"/>
      <c r="BI124" s="34"/>
      <c r="BJ124" s="34"/>
      <c r="BK124" s="34"/>
      <c r="BL124" s="34"/>
      <c r="BM124" s="34"/>
      <c r="BN124" s="34"/>
    </row>
    <row r="125" spans="1:66" s="32" customFormat="1" ht="22.5" customHeight="1" x14ac:dyDescent="0.2">
      <c r="A125" s="97" t="str">
        <f t="shared" ref="A125" si="40">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125" s="170" t="s">
        <v>159</v>
      </c>
      <c r="C125" s="172" t="s">
        <v>281</v>
      </c>
      <c r="D125" s="177"/>
      <c r="E125" s="174">
        <f>E121</f>
        <v>45291</v>
      </c>
      <c r="F125" s="162">
        <f>IF(ISBLANK(E125)," - ",IF(G125=0,E125,E125+G125-1))</f>
        <v>45300</v>
      </c>
      <c r="G125" s="175">
        <v>10</v>
      </c>
      <c r="H125" s="176">
        <f>AVERAGE(H126:H129)</f>
        <v>0</v>
      </c>
      <c r="I125" s="165">
        <f t="shared" ref="I125" si="41">IF(OR(F125=0,E125=0),0,NETWORKDAYS(E125,F125))</f>
        <v>7</v>
      </c>
      <c r="J125" s="156"/>
      <c r="K125" s="34"/>
      <c r="L125" s="34"/>
      <c r="M125" s="34"/>
      <c r="N125" s="34"/>
      <c r="O125" s="34"/>
      <c r="P125" s="34"/>
      <c r="Q125" s="34"/>
      <c r="R125" s="34"/>
      <c r="S125" s="34"/>
      <c r="T125" s="34"/>
      <c r="U125" s="34"/>
      <c r="V125" s="34"/>
      <c r="W125" s="34"/>
      <c r="X125" s="34"/>
      <c r="Y125" s="34"/>
      <c r="Z125" s="34"/>
      <c r="AA125" s="34"/>
      <c r="AB125" s="34"/>
      <c r="AC125" s="34"/>
      <c r="AD125" s="34"/>
      <c r="AE125" s="34"/>
      <c r="AF125" s="34"/>
      <c r="AG125" s="34"/>
      <c r="AH125" s="34"/>
      <c r="AI125" s="34"/>
      <c r="AJ125" s="34"/>
      <c r="AK125" s="34"/>
      <c r="AL125" s="34"/>
      <c r="AM125" s="34"/>
      <c r="AN125" s="34"/>
      <c r="AO125" s="34"/>
      <c r="AP125" s="34"/>
      <c r="AQ125" s="34"/>
      <c r="AR125" s="34"/>
      <c r="AS125" s="34"/>
      <c r="AT125" s="34"/>
      <c r="AU125" s="34"/>
      <c r="AV125" s="34"/>
      <c r="AW125" s="34"/>
      <c r="AX125" s="34"/>
      <c r="AY125" s="34"/>
      <c r="AZ125" s="34"/>
      <c r="BA125" s="34"/>
      <c r="BB125" s="34"/>
      <c r="BC125" s="34"/>
      <c r="BD125" s="34"/>
      <c r="BE125" s="34"/>
      <c r="BF125" s="34"/>
      <c r="BG125" s="34"/>
      <c r="BH125" s="34"/>
      <c r="BI125" s="34"/>
      <c r="BJ125" s="34"/>
      <c r="BK125" s="34"/>
      <c r="BL125" s="34"/>
      <c r="BM125" s="34"/>
      <c r="BN125" s="34"/>
    </row>
    <row r="126" spans="1:66" s="32" customFormat="1" ht="22.5" customHeight="1" x14ac:dyDescent="0.2">
      <c r="A126" s="9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6.2.1</v>
      </c>
      <c r="B126" s="166" t="s">
        <v>234</v>
      </c>
      <c r="C126" s="94" t="s">
        <v>281</v>
      </c>
      <c r="D126" s="95"/>
      <c r="E126" s="92"/>
      <c r="F126" s="88"/>
      <c r="G126" s="48"/>
      <c r="H126" s="169">
        <v>0</v>
      </c>
      <c r="I126" s="109"/>
      <c r="J126" s="100"/>
      <c r="K126" s="34"/>
      <c r="L126" s="34"/>
      <c r="M126" s="34"/>
      <c r="N126" s="34"/>
      <c r="O126" s="34"/>
      <c r="P126" s="34"/>
      <c r="Q126" s="34"/>
      <c r="R126" s="34"/>
      <c r="S126" s="34"/>
      <c r="T126" s="34"/>
      <c r="U126" s="34"/>
      <c r="V126" s="34"/>
      <c r="W126" s="34"/>
      <c r="X126" s="34"/>
      <c r="Y126" s="34"/>
      <c r="Z126" s="34"/>
      <c r="AA126" s="34"/>
      <c r="AB126" s="34"/>
      <c r="AC126" s="34"/>
      <c r="AD126" s="34"/>
      <c r="AE126" s="34"/>
      <c r="AF126" s="34"/>
      <c r="AG126" s="34"/>
      <c r="AH126" s="34"/>
      <c r="AI126" s="34"/>
      <c r="AJ126" s="34"/>
      <c r="AK126" s="34"/>
      <c r="AL126" s="34"/>
      <c r="AM126" s="34"/>
      <c r="AN126" s="34"/>
      <c r="AO126" s="34"/>
      <c r="AP126" s="34"/>
      <c r="AQ126" s="34"/>
      <c r="AR126" s="34"/>
      <c r="AS126" s="34"/>
      <c r="AT126" s="34"/>
      <c r="AU126" s="34"/>
      <c r="AV126" s="34"/>
      <c r="AW126" s="34"/>
      <c r="AX126" s="34"/>
      <c r="AY126" s="34"/>
      <c r="AZ126" s="34"/>
      <c r="BA126" s="34"/>
      <c r="BB126" s="34"/>
      <c r="BC126" s="34"/>
      <c r="BD126" s="34"/>
      <c r="BE126" s="34"/>
      <c r="BF126" s="34"/>
      <c r="BG126" s="34"/>
      <c r="BH126" s="34"/>
      <c r="BI126" s="34"/>
      <c r="BJ126" s="34"/>
      <c r="BK126" s="34"/>
      <c r="BL126" s="34"/>
      <c r="BM126" s="34"/>
      <c r="BN126" s="34"/>
    </row>
    <row r="127" spans="1:66" s="32" customFormat="1" ht="22.5" customHeight="1" x14ac:dyDescent="0.2">
      <c r="A127" s="9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6.2.2</v>
      </c>
      <c r="B127" s="166" t="s">
        <v>235</v>
      </c>
      <c r="C127" s="94" t="s">
        <v>281</v>
      </c>
      <c r="D127" s="95"/>
      <c r="E127" s="92"/>
      <c r="F127" s="88"/>
      <c r="G127" s="48"/>
      <c r="H127" s="169">
        <v>0</v>
      </c>
      <c r="I127" s="109"/>
      <c r="J127" s="100"/>
      <c r="K127" s="34"/>
      <c r="L127" s="34"/>
      <c r="M127" s="34"/>
      <c r="N127" s="34"/>
      <c r="O127" s="34"/>
      <c r="P127" s="34"/>
      <c r="Q127" s="34"/>
      <c r="R127" s="34"/>
      <c r="S127" s="34"/>
      <c r="T127" s="34"/>
      <c r="U127" s="34"/>
      <c r="V127" s="34"/>
      <c r="W127" s="34"/>
      <c r="X127" s="34"/>
      <c r="Y127" s="34"/>
      <c r="Z127" s="34"/>
      <c r="AA127" s="34"/>
      <c r="AB127" s="34"/>
      <c r="AC127" s="34"/>
      <c r="AD127" s="34"/>
      <c r="AE127" s="34"/>
      <c r="AF127" s="34"/>
      <c r="AG127" s="34"/>
      <c r="AH127" s="34"/>
      <c r="AI127" s="34"/>
      <c r="AJ127" s="34"/>
      <c r="AK127" s="34"/>
      <c r="AL127" s="34"/>
      <c r="AM127" s="34"/>
      <c r="AN127" s="34"/>
      <c r="AO127" s="34"/>
      <c r="AP127" s="34"/>
      <c r="AQ127" s="34"/>
      <c r="AR127" s="34"/>
      <c r="AS127" s="34"/>
      <c r="AT127" s="34"/>
      <c r="AU127" s="34"/>
      <c r="AV127" s="34"/>
      <c r="AW127" s="34"/>
      <c r="AX127" s="34"/>
      <c r="AY127" s="34"/>
      <c r="AZ127" s="34"/>
      <c r="BA127" s="34"/>
      <c r="BB127" s="34"/>
      <c r="BC127" s="34"/>
      <c r="BD127" s="34"/>
      <c r="BE127" s="34"/>
      <c r="BF127" s="34"/>
      <c r="BG127" s="34"/>
      <c r="BH127" s="34"/>
      <c r="BI127" s="34"/>
      <c r="BJ127" s="34"/>
      <c r="BK127" s="34"/>
      <c r="BL127" s="34"/>
      <c r="BM127" s="34"/>
      <c r="BN127" s="34"/>
    </row>
    <row r="128" spans="1:66" s="32" customFormat="1" ht="22.5" customHeight="1" x14ac:dyDescent="0.2">
      <c r="A128" s="9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6.2.3</v>
      </c>
      <c r="B128" s="166" t="s">
        <v>278</v>
      </c>
      <c r="C128" s="94" t="s">
        <v>281</v>
      </c>
      <c r="D128" s="95"/>
      <c r="E128" s="92"/>
      <c r="F128" s="88"/>
      <c r="G128" s="48"/>
      <c r="H128" s="169">
        <v>0</v>
      </c>
      <c r="I128" s="109"/>
      <c r="J128" s="100"/>
      <c r="K128" s="34"/>
      <c r="L128" s="34"/>
      <c r="M128" s="34"/>
      <c r="N128" s="34"/>
      <c r="O128" s="34"/>
      <c r="P128" s="34"/>
      <c r="Q128" s="34"/>
      <c r="R128" s="34"/>
      <c r="S128" s="34"/>
      <c r="T128" s="34"/>
      <c r="U128" s="34"/>
      <c r="V128" s="34"/>
      <c r="W128" s="34"/>
      <c r="X128" s="34"/>
      <c r="Y128" s="34"/>
      <c r="Z128" s="34"/>
      <c r="AA128" s="34"/>
      <c r="AB128" s="34"/>
      <c r="AC128" s="34"/>
      <c r="AD128" s="34"/>
      <c r="AE128" s="34"/>
      <c r="AF128" s="34"/>
      <c r="AG128" s="34"/>
      <c r="AH128" s="34"/>
      <c r="AI128" s="34"/>
      <c r="AJ128" s="34"/>
      <c r="AK128" s="34"/>
      <c r="AL128" s="34"/>
      <c r="AM128" s="34"/>
      <c r="AN128" s="34"/>
      <c r="AO128" s="34"/>
      <c r="AP128" s="34"/>
      <c r="AQ128" s="34"/>
      <c r="AR128" s="34"/>
      <c r="AS128" s="34"/>
      <c r="AT128" s="34"/>
      <c r="AU128" s="34"/>
      <c r="AV128" s="34"/>
      <c r="AW128" s="34"/>
      <c r="AX128" s="34"/>
      <c r="AY128" s="34"/>
      <c r="AZ128" s="34"/>
      <c r="BA128" s="34"/>
      <c r="BB128" s="34"/>
      <c r="BC128" s="34"/>
      <c r="BD128" s="34"/>
      <c r="BE128" s="34"/>
      <c r="BF128" s="34"/>
      <c r="BG128" s="34"/>
      <c r="BH128" s="34"/>
      <c r="BI128" s="34"/>
      <c r="BJ128" s="34"/>
      <c r="BK128" s="34"/>
      <c r="BL128" s="34"/>
      <c r="BM128" s="34"/>
      <c r="BN128" s="34"/>
    </row>
    <row r="129" spans="1:66" s="32" customFormat="1" ht="22.5" customHeight="1" x14ac:dyDescent="0.2">
      <c r="A129" s="9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6.2.4</v>
      </c>
      <c r="B129" s="166" t="s">
        <v>279</v>
      </c>
      <c r="C129" s="94" t="s">
        <v>281</v>
      </c>
      <c r="D129" s="95"/>
      <c r="E129" s="92"/>
      <c r="F129" s="88"/>
      <c r="G129" s="48"/>
      <c r="H129" s="169">
        <v>0</v>
      </c>
      <c r="I129" s="109"/>
      <c r="J129" s="100"/>
      <c r="K129" s="34"/>
      <c r="L129" s="34"/>
      <c r="M129" s="34"/>
      <c r="N129" s="34"/>
      <c r="O129" s="34"/>
      <c r="P129" s="34"/>
      <c r="Q129" s="34"/>
      <c r="R129" s="34"/>
      <c r="S129" s="34"/>
      <c r="T129" s="34"/>
      <c r="U129" s="34"/>
      <c r="V129" s="34"/>
      <c r="W129" s="34"/>
      <c r="X129" s="34"/>
      <c r="Y129" s="34"/>
      <c r="Z129" s="34"/>
      <c r="AA129" s="34"/>
      <c r="AB129" s="34"/>
      <c r="AC129" s="34"/>
      <c r="AD129" s="34"/>
      <c r="AE129" s="34"/>
      <c r="AF129" s="34"/>
      <c r="AG129" s="34"/>
      <c r="AH129" s="34"/>
      <c r="AI129" s="34"/>
      <c r="AJ129" s="34"/>
      <c r="AK129" s="34"/>
      <c r="AL129" s="34"/>
      <c r="AM129" s="34"/>
      <c r="AN129" s="34"/>
      <c r="AO129" s="34"/>
      <c r="AP129" s="34"/>
      <c r="AQ129" s="34"/>
      <c r="AR129" s="34"/>
      <c r="AS129" s="34"/>
      <c r="AT129" s="34"/>
      <c r="AU129" s="34"/>
      <c r="AV129" s="34"/>
      <c r="AW129" s="34"/>
      <c r="AX129" s="34"/>
      <c r="AY129" s="34"/>
      <c r="AZ129" s="34"/>
      <c r="BA129" s="34"/>
      <c r="BB129" s="34"/>
      <c r="BC129" s="34"/>
      <c r="BD129" s="34"/>
      <c r="BE129" s="34"/>
      <c r="BF129" s="34"/>
      <c r="BG129" s="34"/>
      <c r="BH129" s="34"/>
      <c r="BI129" s="34"/>
      <c r="BJ129" s="34"/>
      <c r="BK129" s="34"/>
      <c r="BL129" s="34"/>
      <c r="BM129" s="34"/>
      <c r="BN129" s="34"/>
    </row>
    <row r="130" spans="1:66" s="30" customFormat="1" ht="22.5" customHeight="1" x14ac:dyDescent="0.2">
      <c r="A130" s="98" t="str">
        <f>IF(ISERROR(VALUE(SUBSTITUTE(prevWBS,".",""))),"1",IF(ISERROR(FIND("`",SUBSTITUTE(prevWBS,".","`",1))),TEXT(VALUE(prevWBS)+1,"#"),TEXT(VALUE(LEFT(prevWBS,FIND("`",SUBSTITUTE(prevWBS,".","`",1))-1))+1,"#")))</f>
        <v>7</v>
      </c>
      <c r="B130" s="84" t="s">
        <v>197</v>
      </c>
      <c r="D130" s="36"/>
      <c r="E130" s="85"/>
      <c r="F130" s="86"/>
      <c r="G130" s="37"/>
      <c r="H130" s="185">
        <f>H131</f>
        <v>0</v>
      </c>
      <c r="I130" s="110"/>
      <c r="J130" s="101"/>
      <c r="K130" s="36"/>
      <c r="L130" s="36"/>
      <c r="M130" s="36"/>
      <c r="N130" s="36"/>
      <c r="O130" s="36"/>
      <c r="P130" s="36"/>
      <c r="Q130" s="36"/>
      <c r="R130" s="36"/>
      <c r="S130" s="36"/>
      <c r="T130" s="36"/>
      <c r="U130" s="36"/>
      <c r="V130" s="36"/>
      <c r="W130" s="36"/>
      <c r="X130" s="36"/>
      <c r="Y130" s="36"/>
      <c r="Z130" s="36"/>
      <c r="AA130" s="36"/>
      <c r="AB130" s="36"/>
      <c r="AC130" s="36"/>
      <c r="AD130" s="36"/>
      <c r="AE130" s="36"/>
      <c r="AF130" s="36"/>
      <c r="AG130" s="36"/>
      <c r="AH130" s="36"/>
      <c r="AI130" s="36"/>
      <c r="AJ130" s="36"/>
      <c r="AK130" s="36"/>
      <c r="AL130" s="36"/>
      <c r="AM130" s="36"/>
      <c r="AN130" s="36"/>
      <c r="AO130" s="36"/>
      <c r="AP130" s="36"/>
      <c r="AQ130" s="36"/>
      <c r="AR130" s="36"/>
      <c r="AS130" s="36"/>
      <c r="AT130" s="36"/>
      <c r="AU130" s="36"/>
      <c r="AV130" s="36"/>
      <c r="AW130" s="36"/>
      <c r="AX130" s="36"/>
      <c r="AY130" s="36"/>
      <c r="AZ130" s="36"/>
      <c r="BA130" s="36"/>
      <c r="BB130" s="36"/>
      <c r="BC130" s="36"/>
      <c r="BD130" s="36"/>
      <c r="BE130" s="36"/>
      <c r="BF130" s="36"/>
      <c r="BG130" s="36"/>
      <c r="BH130" s="36"/>
      <c r="BI130" s="36"/>
      <c r="BJ130" s="36"/>
      <c r="BK130" s="36"/>
      <c r="BL130" s="36"/>
      <c r="BM130" s="36"/>
      <c r="BN130" s="36"/>
    </row>
    <row r="131" spans="1:66" s="32" customFormat="1" ht="22.5" customHeight="1" x14ac:dyDescent="0.2">
      <c r="A131" s="97" t="str">
        <f t="shared" si="31"/>
        <v>7.1</v>
      </c>
      <c r="B131" s="168" t="s">
        <v>186</v>
      </c>
      <c r="C131" s="159" t="s">
        <v>136</v>
      </c>
      <c r="D131" s="167"/>
      <c r="E131" s="161">
        <f>F121+1</f>
        <v>45301</v>
      </c>
      <c r="F131" s="162">
        <f t="shared" si="38"/>
        <v>45310</v>
      </c>
      <c r="G131" s="163">
        <v>10</v>
      </c>
      <c r="H131" s="164">
        <f>AVERAGE(H132:H133)</f>
        <v>0</v>
      </c>
      <c r="I131" s="165">
        <f t="shared" si="39"/>
        <v>8</v>
      </c>
      <c r="J131" s="100"/>
      <c r="K131" s="34"/>
      <c r="L131" s="34"/>
      <c r="M131" s="34"/>
      <c r="N131" s="34"/>
      <c r="O131" s="34"/>
      <c r="P131" s="34"/>
      <c r="Q131" s="34"/>
      <c r="R131" s="34"/>
      <c r="S131" s="34"/>
      <c r="T131" s="34"/>
      <c r="U131" s="34"/>
      <c r="V131" s="34"/>
      <c r="W131" s="34"/>
      <c r="X131" s="34"/>
      <c r="Y131" s="34"/>
      <c r="Z131" s="34"/>
      <c r="AA131" s="34"/>
      <c r="AB131" s="34"/>
      <c r="AC131" s="34"/>
      <c r="AD131" s="34"/>
      <c r="AE131" s="34"/>
      <c r="AF131" s="34"/>
      <c r="AG131" s="34"/>
      <c r="AH131" s="34"/>
      <c r="AI131" s="34"/>
      <c r="AJ131" s="34"/>
      <c r="AK131" s="34"/>
      <c r="AL131" s="34"/>
      <c r="AM131" s="34"/>
      <c r="AN131" s="34"/>
      <c r="AO131" s="34"/>
      <c r="AP131" s="34"/>
      <c r="AQ131" s="34"/>
      <c r="AR131" s="34"/>
      <c r="AS131" s="34"/>
      <c r="AT131" s="34"/>
      <c r="AU131" s="34"/>
      <c r="AV131" s="34"/>
      <c r="AW131" s="34"/>
      <c r="AX131" s="34"/>
      <c r="AY131" s="34"/>
      <c r="AZ131" s="34"/>
      <c r="BA131" s="34"/>
      <c r="BB131" s="34"/>
      <c r="BC131" s="34"/>
      <c r="BD131" s="34"/>
      <c r="BE131" s="34"/>
      <c r="BF131" s="34"/>
      <c r="BG131" s="34"/>
      <c r="BH131" s="34"/>
      <c r="BI131" s="34"/>
      <c r="BJ131" s="34"/>
      <c r="BK131" s="34"/>
      <c r="BL131" s="34"/>
      <c r="BM131" s="34"/>
      <c r="BN131" s="34"/>
    </row>
    <row r="132" spans="1:66" s="32" customFormat="1" ht="22.5" customHeight="1" x14ac:dyDescent="0.2">
      <c r="A132" s="9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7.1.1</v>
      </c>
      <c r="B132" s="166" t="s">
        <v>187</v>
      </c>
      <c r="C132" s="94" t="s">
        <v>136</v>
      </c>
      <c r="D132" s="95"/>
      <c r="E132" s="92"/>
      <c r="F132" s="88"/>
      <c r="G132" s="48"/>
      <c r="H132" s="49">
        <v>0</v>
      </c>
      <c r="I132" s="109"/>
      <c r="J132" s="100"/>
      <c r="K132" s="34"/>
      <c r="L132" s="34"/>
      <c r="M132" s="34"/>
      <c r="N132" s="34"/>
      <c r="O132" s="34"/>
      <c r="P132" s="34"/>
      <c r="Q132" s="34"/>
      <c r="R132" s="34"/>
      <c r="S132" s="34"/>
      <c r="T132" s="34"/>
      <c r="U132" s="34"/>
      <c r="V132" s="34"/>
      <c r="W132" s="34"/>
      <c r="X132" s="34"/>
      <c r="Y132" s="34"/>
      <c r="Z132" s="34"/>
      <c r="AA132" s="34"/>
      <c r="AB132" s="34"/>
      <c r="AC132" s="34"/>
      <c r="AD132" s="34"/>
      <c r="AE132" s="34"/>
      <c r="AF132" s="34"/>
      <c r="AG132" s="34"/>
      <c r="AH132" s="34"/>
      <c r="AI132" s="34"/>
      <c r="AJ132" s="34"/>
      <c r="AK132" s="34"/>
      <c r="AL132" s="34"/>
      <c r="AM132" s="34"/>
      <c r="AN132" s="34"/>
      <c r="AO132" s="34"/>
      <c r="AP132" s="34"/>
      <c r="AQ132" s="34"/>
      <c r="AR132" s="34"/>
      <c r="AS132" s="34"/>
      <c r="AT132" s="34"/>
      <c r="AU132" s="34"/>
      <c r="AV132" s="34"/>
      <c r="AW132" s="34"/>
      <c r="AX132" s="34"/>
      <c r="AY132" s="34"/>
      <c r="AZ132" s="34"/>
      <c r="BA132" s="34"/>
      <c r="BB132" s="34"/>
      <c r="BC132" s="34"/>
      <c r="BD132" s="34"/>
      <c r="BE132" s="34"/>
      <c r="BF132" s="34"/>
      <c r="BG132" s="34"/>
      <c r="BH132" s="34"/>
      <c r="BI132" s="34"/>
      <c r="BJ132" s="34"/>
      <c r="BK132" s="34"/>
      <c r="BL132" s="34"/>
      <c r="BM132" s="34"/>
      <c r="BN132" s="34"/>
    </row>
    <row r="133" spans="1:66" s="32" customFormat="1" ht="22.5" customHeight="1" x14ac:dyDescent="0.2">
      <c r="A133" s="9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7.1.2</v>
      </c>
      <c r="B133" s="166" t="s">
        <v>188</v>
      </c>
      <c r="C133" s="94" t="s">
        <v>136</v>
      </c>
      <c r="D133" s="95"/>
      <c r="E133" s="92"/>
      <c r="F133" s="88"/>
      <c r="G133" s="48"/>
      <c r="H133" s="49">
        <v>0</v>
      </c>
      <c r="I133" s="109"/>
      <c r="J133" s="100"/>
      <c r="K133" s="34"/>
      <c r="L133" s="34"/>
      <c r="M133" s="34"/>
      <c r="N133" s="34"/>
      <c r="O133" s="34"/>
      <c r="P133" s="34"/>
      <c r="Q133" s="34"/>
      <c r="R133" s="34"/>
      <c r="S133" s="34"/>
      <c r="T133" s="34"/>
      <c r="U133" s="34"/>
      <c r="V133" s="34"/>
      <c r="W133" s="34"/>
      <c r="X133" s="34"/>
      <c r="Y133" s="34"/>
      <c r="Z133" s="34"/>
      <c r="AA133" s="34"/>
      <c r="AB133" s="34"/>
      <c r="AC133" s="34"/>
      <c r="AD133" s="34"/>
      <c r="AE133" s="34"/>
      <c r="AF133" s="34"/>
      <c r="AG133" s="34"/>
      <c r="AH133" s="34"/>
      <c r="AI133" s="34"/>
      <c r="AJ133" s="34"/>
      <c r="AK133" s="34"/>
      <c r="AL133" s="34"/>
      <c r="AM133" s="34"/>
      <c r="AN133" s="34"/>
      <c r="AO133" s="34"/>
      <c r="AP133" s="34"/>
      <c r="AQ133" s="34"/>
      <c r="AR133" s="34"/>
      <c r="AS133" s="34"/>
      <c r="AT133" s="34"/>
      <c r="AU133" s="34"/>
      <c r="AV133" s="34"/>
      <c r="AW133" s="34"/>
      <c r="AX133" s="34"/>
      <c r="AY133" s="34"/>
      <c r="AZ133" s="34"/>
      <c r="BA133" s="34"/>
      <c r="BB133" s="34"/>
      <c r="BC133" s="34"/>
      <c r="BD133" s="34"/>
      <c r="BE133" s="34"/>
      <c r="BF133" s="34"/>
      <c r="BG133" s="34"/>
      <c r="BH133" s="34"/>
      <c r="BI133" s="34"/>
      <c r="BJ133" s="34"/>
      <c r="BK133" s="34"/>
      <c r="BL133" s="34"/>
      <c r="BM133" s="34"/>
      <c r="BN133" s="34"/>
    </row>
    <row r="134" spans="1:66" s="30" customFormat="1" ht="22.5" customHeight="1" x14ac:dyDescent="0.2">
      <c r="A134" s="98" t="str">
        <f>IF(ISERROR(VALUE(SUBSTITUTE(prevWBS,".",""))),"1",IF(ISERROR(FIND("`",SUBSTITUTE(prevWBS,".","`",1))),TEXT(VALUE(prevWBS)+1,"#"),TEXT(VALUE(LEFT(prevWBS,FIND("`",SUBSTITUTE(prevWBS,".","`",1))-1))+1,"#")))</f>
        <v>8</v>
      </c>
      <c r="B134" s="84" t="s">
        <v>198</v>
      </c>
      <c r="D134" s="36"/>
      <c r="E134" s="85"/>
      <c r="F134" s="86"/>
      <c r="G134" s="37"/>
      <c r="H134" s="185">
        <f>H135</f>
        <v>0</v>
      </c>
      <c r="I134" s="110"/>
      <c r="J134" s="101"/>
      <c r="K134" s="36"/>
      <c r="L134" s="36"/>
      <c r="M134" s="36"/>
      <c r="N134" s="36"/>
      <c r="O134" s="36"/>
      <c r="P134" s="36"/>
      <c r="Q134" s="36"/>
      <c r="R134" s="36"/>
      <c r="S134" s="36"/>
      <c r="T134" s="36"/>
      <c r="U134" s="36"/>
      <c r="V134" s="36"/>
      <c r="W134" s="36"/>
      <c r="X134" s="36"/>
      <c r="Y134" s="36"/>
      <c r="Z134" s="36"/>
      <c r="AA134" s="36"/>
      <c r="AB134" s="36"/>
      <c r="AC134" s="36"/>
      <c r="AD134" s="36"/>
      <c r="AE134" s="36"/>
      <c r="AF134" s="36"/>
      <c r="AG134" s="36"/>
      <c r="AH134" s="36"/>
      <c r="AI134" s="36"/>
      <c r="AJ134" s="36"/>
      <c r="AK134" s="36"/>
      <c r="AL134" s="36"/>
      <c r="AM134" s="36"/>
      <c r="AN134" s="36"/>
      <c r="AO134" s="36"/>
      <c r="AP134" s="36"/>
      <c r="AQ134" s="36"/>
      <c r="AR134" s="36"/>
      <c r="AS134" s="36"/>
      <c r="AT134" s="36"/>
      <c r="AU134" s="36"/>
      <c r="AV134" s="36"/>
      <c r="AW134" s="36"/>
      <c r="AX134" s="36"/>
      <c r="AY134" s="36"/>
      <c r="AZ134" s="36"/>
      <c r="BA134" s="36"/>
      <c r="BB134" s="36"/>
      <c r="BC134" s="36"/>
      <c r="BD134" s="36"/>
      <c r="BE134" s="36"/>
      <c r="BF134" s="36"/>
      <c r="BG134" s="36"/>
      <c r="BH134" s="36"/>
      <c r="BI134" s="36"/>
      <c r="BJ134" s="36"/>
      <c r="BK134" s="36"/>
      <c r="BL134" s="36"/>
      <c r="BM134" s="36"/>
      <c r="BN134" s="36"/>
    </row>
    <row r="135" spans="1:66" s="32" customFormat="1" ht="22.5" customHeight="1" x14ac:dyDescent="0.2">
      <c r="A135" s="97" t="str">
        <f t="shared" si="31"/>
        <v>8.1</v>
      </c>
      <c r="B135" s="158" t="s">
        <v>139</v>
      </c>
      <c r="C135" s="159" t="s">
        <v>136</v>
      </c>
      <c r="D135" s="160"/>
      <c r="E135" s="161">
        <f>F131+1</f>
        <v>45311</v>
      </c>
      <c r="F135" s="162">
        <f t="shared" ref="F135" si="42">IF(ISBLANK(E135)," - ",IF(G135=0,E135,E135+G135-1))</f>
        <v>45320</v>
      </c>
      <c r="G135" s="163">
        <v>10</v>
      </c>
      <c r="H135" s="164">
        <v>0</v>
      </c>
      <c r="I135" s="165">
        <f t="shared" ref="I135" si="43">IF(OR(F135=0,E135=0),0,NETWORKDAYS(E135,F135))</f>
        <v>6</v>
      </c>
      <c r="J135" s="100"/>
      <c r="K135" s="34"/>
      <c r="L135" s="34"/>
      <c r="M135" s="34"/>
      <c r="N135" s="34"/>
      <c r="O135" s="34"/>
      <c r="P135" s="34"/>
      <c r="Q135" s="34"/>
      <c r="R135" s="34"/>
      <c r="S135" s="34"/>
      <c r="T135" s="34"/>
      <c r="U135" s="34"/>
      <c r="V135" s="34"/>
      <c r="W135" s="34"/>
      <c r="X135" s="34"/>
      <c r="Y135" s="34"/>
      <c r="Z135" s="34"/>
      <c r="AA135" s="34"/>
      <c r="AB135" s="34"/>
      <c r="AC135" s="34"/>
      <c r="AD135" s="34"/>
      <c r="AE135" s="34"/>
      <c r="AF135" s="34"/>
      <c r="AG135" s="34"/>
      <c r="AH135" s="34"/>
      <c r="AI135" s="34"/>
      <c r="AJ135" s="34"/>
      <c r="AK135" s="34"/>
      <c r="AL135" s="34"/>
      <c r="AM135" s="34"/>
      <c r="AN135" s="34"/>
      <c r="AO135" s="34"/>
      <c r="AP135" s="34"/>
      <c r="AQ135" s="34"/>
      <c r="AR135" s="34"/>
      <c r="AS135" s="34"/>
      <c r="AT135" s="34"/>
      <c r="AU135" s="34"/>
      <c r="AV135" s="34"/>
      <c r="AW135" s="34"/>
      <c r="AX135" s="34"/>
      <c r="AY135" s="34"/>
      <c r="AZ135" s="34"/>
      <c r="BA135" s="34"/>
      <c r="BB135" s="34"/>
      <c r="BC135" s="34"/>
      <c r="BD135" s="34"/>
      <c r="BE135" s="34"/>
      <c r="BF135" s="34"/>
      <c r="BG135" s="34"/>
      <c r="BH135" s="34"/>
      <c r="BI135" s="34"/>
      <c r="BJ135" s="34"/>
      <c r="BK135" s="34"/>
      <c r="BL135" s="34"/>
      <c r="BM135" s="34"/>
      <c r="BN135" s="34"/>
    </row>
    <row r="136" spans="1:66" s="30" customFormat="1" ht="22.5" customHeight="1" x14ac:dyDescent="0.2">
      <c r="A136" s="98" t="str">
        <f>IF(ISERROR(VALUE(SUBSTITUTE(prevWBS,".",""))),"1",IF(ISERROR(FIND("`",SUBSTITUTE(prevWBS,".","`",1))),TEXT(VALUE(prevWBS)+1,"#"),TEXT(VALUE(LEFT(prevWBS,FIND("`",SUBSTITUTE(prevWBS,".","`",1))-1))+1,"#")))</f>
        <v>9</v>
      </c>
      <c r="B136" s="84" t="s">
        <v>140</v>
      </c>
      <c r="D136" s="36"/>
      <c r="E136" s="89"/>
      <c r="F136" s="90"/>
      <c r="G136" s="37"/>
      <c r="H136" s="185">
        <f>AVERAGE(H137:H141)</f>
        <v>0</v>
      </c>
      <c r="I136" s="110"/>
      <c r="J136" s="101"/>
      <c r="K136" s="36"/>
      <c r="L136" s="36"/>
      <c r="M136" s="36"/>
      <c r="N136" s="36"/>
      <c r="O136" s="36"/>
      <c r="P136" s="36"/>
      <c r="Q136" s="36"/>
      <c r="R136" s="36"/>
      <c r="S136" s="36"/>
      <c r="T136" s="36"/>
      <c r="U136" s="36"/>
      <c r="V136" s="36"/>
      <c r="W136" s="36"/>
      <c r="X136" s="36"/>
      <c r="Y136" s="36"/>
      <c r="Z136" s="36"/>
      <c r="AA136" s="36"/>
      <c r="AB136" s="36"/>
      <c r="AC136" s="36"/>
      <c r="AD136" s="36"/>
      <c r="AE136" s="36"/>
      <c r="AF136" s="36"/>
      <c r="AG136" s="36"/>
      <c r="AH136" s="36"/>
      <c r="AI136" s="36"/>
      <c r="AJ136" s="36"/>
      <c r="AK136" s="36"/>
      <c r="AL136" s="36"/>
      <c r="AM136" s="36"/>
      <c r="AN136" s="36"/>
      <c r="AO136" s="36"/>
      <c r="AP136" s="36"/>
      <c r="AQ136" s="36"/>
      <c r="AR136" s="36"/>
      <c r="AS136" s="36"/>
      <c r="AT136" s="36"/>
      <c r="AU136" s="36"/>
      <c r="AV136" s="36"/>
      <c r="AW136" s="36"/>
      <c r="AX136" s="36"/>
      <c r="AY136" s="36"/>
      <c r="AZ136" s="36"/>
      <c r="BA136" s="36"/>
      <c r="BB136" s="36"/>
      <c r="BC136" s="36"/>
      <c r="BD136" s="36"/>
      <c r="BE136" s="36"/>
      <c r="BF136" s="36"/>
      <c r="BG136" s="36"/>
      <c r="BH136" s="36"/>
      <c r="BI136" s="36"/>
      <c r="BJ136" s="36"/>
      <c r="BK136" s="36"/>
      <c r="BL136" s="36"/>
      <c r="BM136" s="36"/>
      <c r="BN136" s="36"/>
    </row>
    <row r="137" spans="1:66" s="32" customFormat="1" ht="22.5" customHeight="1" x14ac:dyDescent="0.2">
      <c r="A137" s="97" t="str">
        <f t="shared" ref="A137:A141" si="4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9.1</v>
      </c>
      <c r="B137" s="35" t="s">
        <v>141</v>
      </c>
      <c r="C137" s="94" t="s">
        <v>136</v>
      </c>
      <c r="D137" s="33"/>
      <c r="E137" s="92">
        <f>F135+1</f>
        <v>45321</v>
      </c>
      <c r="F137" s="88">
        <f t="shared" ref="F137:F138" si="45">IF(ISBLANK(E137)," - ",IF(G137=0,E137,E137+G137-1))</f>
        <v>45325</v>
      </c>
      <c r="G137" s="48">
        <v>5</v>
      </c>
      <c r="H137" s="49">
        <v>0</v>
      </c>
      <c r="I137" s="109">
        <f t="shared" ref="I137:I139" si="46">IF(OR(F137=0,E137=0),0,NETWORKDAYS(E137,F137))</f>
        <v>4</v>
      </c>
      <c r="J137" s="100"/>
      <c r="K137" s="34"/>
      <c r="L137" s="34"/>
      <c r="M137" s="34"/>
      <c r="N137" s="34"/>
      <c r="O137" s="34"/>
      <c r="P137" s="34"/>
      <c r="Q137" s="34"/>
      <c r="R137" s="34"/>
      <c r="S137" s="34"/>
      <c r="T137" s="34"/>
      <c r="U137" s="34"/>
      <c r="V137" s="34"/>
      <c r="W137" s="34"/>
      <c r="X137" s="34"/>
      <c r="Y137" s="34"/>
      <c r="Z137" s="34"/>
      <c r="AA137" s="34"/>
      <c r="AB137" s="34"/>
      <c r="AC137" s="34"/>
      <c r="AD137" s="34"/>
      <c r="AE137" s="34"/>
      <c r="AF137" s="34"/>
      <c r="AG137" s="34"/>
      <c r="AH137" s="34"/>
      <c r="AI137" s="34"/>
      <c r="AJ137" s="34"/>
      <c r="AK137" s="34"/>
      <c r="AL137" s="34"/>
      <c r="AM137" s="34"/>
      <c r="AN137" s="34"/>
      <c r="AO137" s="34"/>
      <c r="AP137" s="34"/>
      <c r="AQ137" s="34"/>
      <c r="AR137" s="34"/>
      <c r="AS137" s="34"/>
      <c r="AT137" s="34"/>
      <c r="AU137" s="34"/>
      <c r="AV137" s="34"/>
      <c r="AW137" s="34"/>
      <c r="AX137" s="34"/>
      <c r="AY137" s="34"/>
      <c r="AZ137" s="34"/>
      <c r="BA137" s="34"/>
      <c r="BB137" s="34"/>
      <c r="BC137" s="34"/>
      <c r="BD137" s="34"/>
      <c r="BE137" s="34"/>
      <c r="BF137" s="34"/>
      <c r="BG137" s="34"/>
      <c r="BH137" s="34"/>
      <c r="BI137" s="34"/>
      <c r="BJ137" s="34"/>
      <c r="BK137" s="34"/>
      <c r="BL137" s="34"/>
      <c r="BM137" s="34"/>
      <c r="BN137" s="34"/>
    </row>
    <row r="138" spans="1:66" s="32" customFormat="1" ht="22.5" customHeight="1" x14ac:dyDescent="0.2">
      <c r="A138" s="97" t="str">
        <f t="shared" si="44"/>
        <v>9.2</v>
      </c>
      <c r="B138" s="35" t="s">
        <v>142</v>
      </c>
      <c r="C138" s="94" t="s">
        <v>150</v>
      </c>
      <c r="D138" s="33"/>
      <c r="E138" s="92">
        <f>F137+1</f>
        <v>45326</v>
      </c>
      <c r="F138" s="88">
        <f t="shared" si="45"/>
        <v>45340</v>
      </c>
      <c r="G138" s="48">
        <v>15</v>
      </c>
      <c r="H138" s="49">
        <v>0</v>
      </c>
      <c r="I138" s="109">
        <f t="shared" si="46"/>
        <v>10</v>
      </c>
      <c r="J138" s="100"/>
      <c r="K138" s="34"/>
      <c r="L138" s="34"/>
      <c r="M138" s="34"/>
      <c r="N138" s="34"/>
      <c r="O138" s="34"/>
      <c r="P138" s="34"/>
      <c r="Q138" s="34"/>
      <c r="R138" s="34"/>
      <c r="S138" s="34"/>
      <c r="T138" s="34"/>
      <c r="U138" s="34"/>
      <c r="V138" s="34"/>
      <c r="W138" s="34"/>
      <c r="X138" s="34"/>
      <c r="Y138" s="34"/>
      <c r="Z138" s="34"/>
      <c r="AA138" s="34"/>
      <c r="AB138" s="34"/>
      <c r="AC138" s="34"/>
      <c r="AD138" s="34"/>
      <c r="AE138" s="34"/>
      <c r="AF138" s="34"/>
      <c r="AG138" s="34"/>
      <c r="AH138" s="34"/>
      <c r="AI138" s="34"/>
      <c r="AJ138" s="34"/>
      <c r="AK138" s="34"/>
      <c r="AL138" s="34"/>
      <c r="AM138" s="34"/>
      <c r="AN138" s="34"/>
      <c r="AO138" s="34"/>
      <c r="AP138" s="34"/>
      <c r="AQ138" s="34"/>
      <c r="AR138" s="34"/>
      <c r="AS138" s="34"/>
      <c r="AT138" s="34"/>
      <c r="AU138" s="34"/>
      <c r="AV138" s="34"/>
      <c r="AW138" s="34"/>
      <c r="AX138" s="34"/>
      <c r="AY138" s="34"/>
      <c r="AZ138" s="34"/>
      <c r="BA138" s="34"/>
      <c r="BB138" s="34"/>
      <c r="BC138" s="34"/>
      <c r="BD138" s="34"/>
      <c r="BE138" s="34"/>
      <c r="BF138" s="34"/>
      <c r="BG138" s="34"/>
      <c r="BH138" s="34"/>
      <c r="BI138" s="34"/>
      <c r="BJ138" s="34"/>
      <c r="BK138" s="34"/>
      <c r="BL138" s="34"/>
      <c r="BM138" s="34"/>
      <c r="BN138" s="34"/>
    </row>
    <row r="139" spans="1:66" s="32" customFormat="1" ht="22.5" customHeight="1" x14ac:dyDescent="0.2">
      <c r="A139" s="97" t="str">
        <f t="shared" si="44"/>
        <v>9.3</v>
      </c>
      <c r="B139" s="35" t="s">
        <v>143</v>
      </c>
      <c r="C139" s="94" t="s">
        <v>136</v>
      </c>
      <c r="D139" s="33"/>
      <c r="E139" s="92">
        <f>F138+1</f>
        <v>45341</v>
      </c>
      <c r="F139" s="88">
        <f>IF(ISBLANK(E139)," - ",IF(G139=0,E139,E139+G139-1))</f>
        <v>45345</v>
      </c>
      <c r="G139" s="48">
        <v>5</v>
      </c>
      <c r="H139" s="49">
        <v>0</v>
      </c>
      <c r="I139" s="109">
        <f t="shared" si="46"/>
        <v>5</v>
      </c>
      <c r="J139" s="100"/>
      <c r="K139" s="34"/>
      <c r="L139" s="34"/>
      <c r="M139" s="34"/>
      <c r="N139" s="34"/>
      <c r="O139" s="34"/>
      <c r="P139" s="34"/>
      <c r="Q139" s="34"/>
      <c r="R139" s="34"/>
      <c r="S139" s="34"/>
      <c r="T139" s="34"/>
      <c r="U139" s="34"/>
      <c r="V139" s="34"/>
      <c r="W139" s="34"/>
      <c r="X139" s="34"/>
      <c r="Y139" s="34"/>
      <c r="Z139" s="34"/>
      <c r="AA139" s="34"/>
      <c r="AB139" s="34"/>
      <c r="AC139" s="34"/>
      <c r="AD139" s="34"/>
      <c r="AE139" s="34"/>
      <c r="AF139" s="34"/>
      <c r="AG139" s="34"/>
      <c r="AH139" s="34"/>
      <c r="AI139" s="34"/>
      <c r="AJ139" s="34"/>
      <c r="AK139" s="34"/>
      <c r="AL139" s="34"/>
      <c r="AM139" s="34"/>
      <c r="AN139" s="34"/>
      <c r="AO139" s="34"/>
      <c r="AP139" s="34"/>
      <c r="AQ139" s="34"/>
      <c r="AR139" s="34"/>
      <c r="AS139" s="34"/>
      <c r="AT139" s="34"/>
      <c r="AU139" s="34"/>
      <c r="AV139" s="34"/>
      <c r="AW139" s="34"/>
      <c r="AX139" s="34"/>
      <c r="AY139" s="34"/>
      <c r="AZ139" s="34"/>
      <c r="BA139" s="34"/>
      <c r="BB139" s="34"/>
      <c r="BC139" s="34"/>
      <c r="BD139" s="34"/>
      <c r="BE139" s="34"/>
      <c r="BF139" s="34"/>
      <c r="BG139" s="34"/>
      <c r="BH139" s="34"/>
      <c r="BI139" s="34"/>
      <c r="BJ139" s="34"/>
      <c r="BK139" s="34"/>
      <c r="BL139" s="34"/>
      <c r="BM139" s="34"/>
      <c r="BN139" s="34"/>
    </row>
    <row r="140" spans="1:66" s="32" customFormat="1" ht="22.5" customHeight="1" x14ac:dyDescent="0.2">
      <c r="A140" s="97" t="str">
        <f t="shared" si="44"/>
        <v>9.4</v>
      </c>
      <c r="B140" s="35" t="s">
        <v>149</v>
      </c>
      <c r="C140" s="94" t="s">
        <v>150</v>
      </c>
      <c r="D140" s="33"/>
      <c r="E140" s="92">
        <f>F139+1</f>
        <v>45346</v>
      </c>
      <c r="F140" s="88">
        <f>IF(ISBLANK(E140)," - ",IF(G140=0,E140,E140+G140-1))</f>
        <v>45346</v>
      </c>
      <c r="G140" s="48">
        <v>1</v>
      </c>
      <c r="H140" s="49">
        <v>0</v>
      </c>
      <c r="I140" s="109">
        <f t="shared" ref="I140" si="47">IF(OR(F140=0,E140=0),0,NETWORKDAYS(E140,F140))</f>
        <v>0</v>
      </c>
      <c r="J140" s="100"/>
      <c r="K140" s="34"/>
      <c r="L140" s="34"/>
      <c r="M140" s="34"/>
      <c r="N140" s="34"/>
      <c r="O140" s="34"/>
      <c r="P140" s="34"/>
      <c r="Q140" s="34"/>
      <c r="R140" s="34"/>
      <c r="S140" s="34"/>
      <c r="T140" s="34"/>
      <c r="U140" s="34"/>
      <c r="V140" s="34"/>
      <c r="W140" s="34"/>
      <c r="X140" s="34"/>
      <c r="Y140" s="34"/>
      <c r="Z140" s="34"/>
      <c r="AA140" s="34"/>
      <c r="AB140" s="34"/>
      <c r="AC140" s="34"/>
      <c r="AD140" s="34"/>
      <c r="AE140" s="34"/>
      <c r="AF140" s="34"/>
      <c r="AG140" s="34"/>
      <c r="AH140" s="34"/>
      <c r="AI140" s="34"/>
      <c r="AJ140" s="34"/>
      <c r="AK140" s="34"/>
      <c r="AL140" s="34"/>
      <c r="AM140" s="34"/>
      <c r="AN140" s="34"/>
      <c r="AO140" s="34"/>
      <c r="AP140" s="34"/>
      <c r="AQ140" s="34"/>
      <c r="AR140" s="34"/>
      <c r="AS140" s="34"/>
      <c r="AT140" s="34"/>
      <c r="AU140" s="34"/>
      <c r="AV140" s="34"/>
      <c r="AW140" s="34"/>
      <c r="AX140" s="34"/>
      <c r="AY140" s="34"/>
      <c r="AZ140" s="34"/>
      <c r="BA140" s="34"/>
      <c r="BB140" s="34"/>
      <c r="BC140" s="34"/>
      <c r="BD140" s="34"/>
      <c r="BE140" s="34"/>
      <c r="BF140" s="34"/>
      <c r="BG140" s="34"/>
      <c r="BH140" s="34"/>
      <c r="BI140" s="34"/>
      <c r="BJ140" s="34"/>
      <c r="BK140" s="34"/>
      <c r="BL140" s="34"/>
      <c r="BM140" s="34"/>
      <c r="BN140" s="34"/>
    </row>
    <row r="141" spans="1:66" s="32" customFormat="1" ht="22.5" customHeight="1" x14ac:dyDescent="0.2">
      <c r="A141" s="97" t="str">
        <f t="shared" si="44"/>
        <v>9.5</v>
      </c>
      <c r="B141" s="35" t="s">
        <v>148</v>
      </c>
      <c r="C141" s="94" t="s">
        <v>282</v>
      </c>
      <c r="D141" s="33"/>
      <c r="E141" s="92">
        <f>F140+1</f>
        <v>45347</v>
      </c>
      <c r="F141" s="88">
        <f>IF(ISBLANK(E141)," - ",IF(G141=0,E141,E141+G141-1))</f>
        <v>45351</v>
      </c>
      <c r="G141" s="48">
        <v>5</v>
      </c>
      <c r="H141" s="49">
        <v>0</v>
      </c>
      <c r="I141" s="109">
        <f t="shared" ref="I141" si="48">IF(OR(F141=0,E141=0),0,NETWORKDAYS(E141,F141))</f>
        <v>4</v>
      </c>
      <c r="J141" s="100"/>
      <c r="K141" s="34"/>
      <c r="L141" s="34"/>
      <c r="M141" s="34"/>
      <c r="N141" s="34"/>
      <c r="O141" s="34"/>
      <c r="P141" s="34"/>
      <c r="Q141" s="34"/>
      <c r="R141" s="34"/>
      <c r="S141" s="34"/>
      <c r="T141" s="34"/>
      <c r="U141" s="34"/>
      <c r="V141" s="34"/>
      <c r="W141" s="34"/>
      <c r="X141" s="34"/>
      <c r="Y141" s="34"/>
      <c r="Z141" s="34"/>
      <c r="AA141" s="34"/>
      <c r="AB141" s="34"/>
      <c r="AC141" s="34"/>
      <c r="AD141" s="34"/>
      <c r="AE141" s="34"/>
      <c r="AF141" s="34"/>
      <c r="AG141" s="34"/>
      <c r="AH141" s="34"/>
      <c r="AI141" s="34"/>
      <c r="AJ141" s="34"/>
      <c r="AK141" s="34"/>
      <c r="AL141" s="34"/>
      <c r="AM141" s="34"/>
      <c r="AN141" s="34"/>
      <c r="AO141" s="34"/>
      <c r="AP141" s="34"/>
      <c r="AQ141" s="34"/>
      <c r="AR141" s="34"/>
      <c r="AS141" s="34"/>
      <c r="AT141" s="34"/>
      <c r="AU141" s="34"/>
      <c r="AV141" s="34"/>
      <c r="AW141" s="34"/>
      <c r="AX141" s="34"/>
      <c r="AY141" s="34"/>
      <c r="AZ141" s="34"/>
      <c r="BA141" s="34"/>
      <c r="BB141" s="34"/>
      <c r="BC141" s="34"/>
      <c r="BD141" s="34"/>
      <c r="BE141" s="34"/>
      <c r="BF141" s="34"/>
      <c r="BG141" s="34"/>
      <c r="BH141" s="34"/>
      <c r="BI141" s="34"/>
      <c r="BJ141" s="34"/>
      <c r="BK141" s="34"/>
      <c r="BL141" s="34"/>
      <c r="BM141" s="34"/>
      <c r="BN141" s="34"/>
    </row>
    <row r="142" spans="1:66" s="30" customFormat="1" ht="22.5" customHeight="1" x14ac:dyDescent="0.2">
      <c r="A142" s="98" t="str">
        <f>IF(ISERROR(VALUE(SUBSTITUTE(prevWBS,".",""))),"1",IF(ISERROR(FIND("`",SUBSTITUTE(prevWBS,".","`",1))),TEXT(VALUE(prevWBS)+1,"#"),TEXT(VALUE(LEFT(prevWBS,FIND("`",SUBSTITUTE(prevWBS,".","`",1))-1))+1,"#")))</f>
        <v>10</v>
      </c>
      <c r="B142" s="84" t="s">
        <v>146</v>
      </c>
      <c r="D142" s="36"/>
      <c r="E142" s="89"/>
      <c r="F142" s="90"/>
      <c r="G142" s="37"/>
      <c r="H142" s="185">
        <f>H143</f>
        <v>0</v>
      </c>
      <c r="I142" s="110"/>
      <c r="J142" s="101"/>
      <c r="K142" s="36"/>
      <c r="L142" s="36"/>
      <c r="M142" s="36"/>
      <c r="N142" s="36"/>
      <c r="O142" s="36"/>
      <c r="P142" s="36"/>
      <c r="Q142" s="36"/>
      <c r="R142" s="36"/>
      <c r="S142" s="36"/>
      <c r="T142" s="36"/>
      <c r="U142" s="36"/>
      <c r="V142" s="36"/>
      <c r="W142" s="36"/>
      <c r="X142" s="36"/>
      <c r="Y142" s="36"/>
      <c r="Z142" s="36"/>
      <c r="AA142" s="36"/>
      <c r="AB142" s="36"/>
      <c r="AC142" s="36"/>
      <c r="AD142" s="36"/>
      <c r="AE142" s="36"/>
      <c r="AF142" s="36"/>
      <c r="AG142" s="36"/>
      <c r="AH142" s="36"/>
      <c r="AI142" s="36"/>
      <c r="AJ142" s="36"/>
      <c r="AK142" s="36"/>
      <c r="AL142" s="36"/>
      <c r="AM142" s="36"/>
      <c r="AN142" s="36"/>
      <c r="AO142" s="36"/>
      <c r="AP142" s="36"/>
      <c r="AQ142" s="36"/>
      <c r="AR142" s="36"/>
      <c r="AS142" s="36"/>
      <c r="AT142" s="36"/>
      <c r="AU142" s="36"/>
      <c r="AV142" s="36"/>
      <c r="AW142" s="36"/>
      <c r="AX142" s="36"/>
      <c r="AY142" s="36"/>
      <c r="AZ142" s="36"/>
      <c r="BA142" s="36"/>
      <c r="BB142" s="36"/>
      <c r="BC142" s="36"/>
      <c r="BD142" s="36"/>
      <c r="BE142" s="36"/>
      <c r="BF142" s="36"/>
      <c r="BG142" s="36"/>
      <c r="BH142" s="36"/>
      <c r="BI142" s="36"/>
      <c r="BJ142" s="36"/>
      <c r="BK142" s="36"/>
      <c r="BL142" s="36"/>
      <c r="BM142" s="36"/>
      <c r="BN142" s="36"/>
    </row>
    <row r="143" spans="1:66" s="32" customFormat="1" ht="22.5" customHeight="1" x14ac:dyDescent="0.2">
      <c r="A143" s="97" t="str">
        <f t="shared" ref="A143" si="4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10.1</v>
      </c>
      <c r="B143" s="35" t="s">
        <v>147</v>
      </c>
      <c r="C143" s="94" t="s">
        <v>136</v>
      </c>
      <c r="D143" s="33"/>
      <c r="E143" s="92">
        <f>F141+1</f>
        <v>45352</v>
      </c>
      <c r="F143" s="88">
        <f t="shared" ref="F143" si="50">IF(ISBLANK(E143)," - ",IF(G143=0,E143,E143+G143-1))</f>
        <v>45951</v>
      </c>
      <c r="G143" s="48">
        <f>(20*30)</f>
        <v>600</v>
      </c>
      <c r="H143" s="49">
        <v>0</v>
      </c>
      <c r="I143" s="109">
        <f t="shared" ref="I143" si="51">IF(OR(F143=0,E143=0),0,NETWORKDAYS(E143,F143))</f>
        <v>428</v>
      </c>
      <c r="J143" s="100"/>
      <c r="K143" s="34"/>
      <c r="L143" s="34"/>
      <c r="M143" s="34"/>
      <c r="N143" s="34"/>
      <c r="O143" s="34"/>
      <c r="P143" s="34"/>
      <c r="Q143" s="34"/>
      <c r="R143" s="34"/>
      <c r="S143" s="34"/>
      <c r="T143" s="34"/>
      <c r="U143" s="34"/>
      <c r="V143" s="34"/>
      <c r="W143" s="34"/>
      <c r="X143" s="34"/>
      <c r="Y143" s="34"/>
      <c r="Z143" s="34"/>
      <c r="AA143" s="34"/>
      <c r="AB143" s="34"/>
      <c r="AC143" s="34"/>
      <c r="AD143" s="34"/>
      <c r="AE143" s="34"/>
      <c r="AF143" s="34"/>
      <c r="AG143" s="34"/>
      <c r="AH143" s="34"/>
      <c r="AI143" s="34"/>
      <c r="AJ143" s="34"/>
      <c r="AK143" s="34"/>
      <c r="AL143" s="34"/>
      <c r="AM143" s="34"/>
      <c r="AN143" s="34"/>
      <c r="AO143" s="34"/>
      <c r="AP143" s="34"/>
      <c r="AQ143" s="34"/>
      <c r="AR143" s="34"/>
      <c r="AS143" s="34"/>
      <c r="AT143" s="34"/>
      <c r="AU143" s="34"/>
      <c r="AV143" s="34"/>
      <c r="AW143" s="34"/>
      <c r="AX143" s="34"/>
      <c r="AY143" s="34"/>
      <c r="AZ143" s="34"/>
      <c r="BA143" s="34"/>
      <c r="BB143" s="34"/>
      <c r="BC143" s="34"/>
      <c r="BD143" s="34"/>
      <c r="BE143" s="34"/>
      <c r="BF143" s="34"/>
      <c r="BG143" s="34"/>
      <c r="BH143" s="34"/>
      <c r="BI143" s="34"/>
      <c r="BJ143" s="34"/>
      <c r="BK143" s="34"/>
      <c r="BL143" s="34"/>
      <c r="BM143" s="34"/>
      <c r="BN143" s="34"/>
    </row>
    <row r="144" spans="1:66" s="42" customFormat="1" ht="18" x14ac:dyDescent="0.2">
      <c r="A144" s="97"/>
      <c r="B144" s="35"/>
      <c r="C144" s="32"/>
      <c r="D144" s="157"/>
      <c r="E144" s="151"/>
      <c r="F144" s="152"/>
      <c r="G144" s="153"/>
      <c r="H144" s="154"/>
      <c r="I144" s="155"/>
      <c r="J144" s="156"/>
      <c r="K144" s="34"/>
      <c r="L144" s="34"/>
      <c r="M144" s="34"/>
      <c r="N144" s="34"/>
      <c r="O144" s="34"/>
      <c r="P144" s="34"/>
      <c r="Q144" s="34"/>
      <c r="R144" s="34"/>
      <c r="S144" s="34"/>
      <c r="T144" s="34"/>
      <c r="U144" s="34"/>
      <c r="V144" s="34"/>
      <c r="W144" s="34"/>
      <c r="X144" s="34"/>
      <c r="Y144" s="34"/>
      <c r="Z144" s="34"/>
      <c r="AA144" s="34"/>
      <c r="AB144" s="34"/>
      <c r="AC144" s="34"/>
      <c r="AD144" s="34"/>
      <c r="AE144" s="34"/>
      <c r="AF144" s="34"/>
      <c r="AG144" s="34"/>
      <c r="AH144" s="34"/>
      <c r="AI144" s="34"/>
      <c r="AJ144" s="34"/>
      <c r="AK144" s="34"/>
      <c r="AL144" s="34"/>
      <c r="AM144" s="34"/>
      <c r="AN144" s="34"/>
      <c r="AO144" s="34"/>
      <c r="AP144" s="34"/>
      <c r="AQ144" s="34"/>
      <c r="AR144" s="34"/>
      <c r="AS144" s="34"/>
      <c r="AT144" s="34"/>
      <c r="AU144" s="34"/>
      <c r="AV144" s="34"/>
      <c r="AW144" s="34"/>
      <c r="AX144" s="34"/>
      <c r="AY144" s="34"/>
      <c r="AZ144" s="34"/>
      <c r="BA144" s="34"/>
      <c r="BB144" s="34"/>
      <c r="BC144" s="34"/>
      <c r="BD144" s="34"/>
      <c r="BE144" s="34"/>
      <c r="BF144" s="34"/>
      <c r="BG144" s="34"/>
      <c r="BH144" s="34"/>
      <c r="BI144" s="34"/>
      <c r="BJ144" s="34"/>
      <c r="BK144" s="34"/>
      <c r="BL144" s="34"/>
      <c r="BM144" s="34"/>
      <c r="BN144" s="34"/>
    </row>
    <row r="145" spans="1:66" s="42" customFormat="1" ht="18" x14ac:dyDescent="0.2">
      <c r="A145" s="97"/>
      <c r="B145" s="35"/>
      <c r="C145" s="32"/>
      <c r="D145" s="157"/>
      <c r="E145" s="151"/>
      <c r="F145" s="152"/>
      <c r="G145" s="153"/>
      <c r="H145" s="154"/>
      <c r="I145" s="155"/>
      <c r="J145" s="156"/>
      <c r="K145" s="34"/>
      <c r="L145" s="34"/>
      <c r="M145" s="34"/>
      <c r="N145" s="34"/>
      <c r="O145" s="34"/>
      <c r="P145" s="34"/>
      <c r="Q145" s="34"/>
      <c r="R145" s="34"/>
      <c r="S145" s="34"/>
      <c r="T145" s="34"/>
      <c r="U145" s="34"/>
      <c r="V145" s="34"/>
      <c r="W145" s="34"/>
      <c r="X145" s="34"/>
      <c r="Y145" s="34"/>
      <c r="Z145" s="34"/>
      <c r="AA145" s="34"/>
      <c r="AB145" s="34"/>
      <c r="AC145" s="34"/>
      <c r="AD145" s="34"/>
      <c r="AE145" s="34"/>
      <c r="AF145" s="34"/>
      <c r="AG145" s="34"/>
      <c r="AH145" s="34"/>
      <c r="AI145" s="34"/>
      <c r="AJ145" s="34"/>
      <c r="AK145" s="34"/>
      <c r="AL145" s="34"/>
      <c r="AM145" s="34"/>
      <c r="AN145" s="34"/>
      <c r="AO145" s="34"/>
      <c r="AP145" s="34"/>
      <c r="AQ145" s="34"/>
      <c r="AR145" s="34"/>
      <c r="AS145" s="34"/>
      <c r="AT145" s="34"/>
      <c r="AU145" s="34"/>
      <c r="AV145" s="34"/>
      <c r="AW145" s="34"/>
      <c r="AX145" s="34"/>
      <c r="AY145" s="34"/>
      <c r="AZ145" s="34"/>
      <c r="BA145" s="34"/>
      <c r="BB145" s="34"/>
      <c r="BC145" s="34"/>
      <c r="BD145" s="34"/>
      <c r="BE145" s="34"/>
      <c r="BF145" s="34"/>
      <c r="BG145" s="34"/>
      <c r="BH145" s="34"/>
      <c r="BI145" s="34"/>
      <c r="BJ145" s="34"/>
      <c r="BK145" s="34"/>
      <c r="BL145" s="34"/>
      <c r="BM145" s="34"/>
      <c r="BN145" s="34"/>
    </row>
    <row r="146" spans="1:66" s="42" customFormat="1" ht="18" x14ac:dyDescent="0.2">
      <c r="A146" s="97"/>
      <c r="B146" s="35"/>
      <c r="C146" s="32"/>
      <c r="D146" s="157"/>
      <c r="E146" s="151"/>
      <c r="F146" s="152"/>
      <c r="G146" s="153"/>
      <c r="H146" s="154"/>
      <c r="I146" s="155"/>
      <c r="J146" s="156"/>
      <c r="K146" s="34"/>
      <c r="L146" s="34"/>
      <c r="M146" s="34"/>
      <c r="N146" s="34"/>
      <c r="O146" s="34"/>
      <c r="P146" s="34"/>
      <c r="Q146" s="34"/>
      <c r="R146" s="34"/>
      <c r="S146" s="34"/>
      <c r="T146" s="34"/>
      <c r="U146" s="34"/>
      <c r="V146" s="34"/>
      <c r="W146" s="34"/>
      <c r="X146" s="34"/>
      <c r="Y146" s="34"/>
      <c r="Z146" s="34"/>
      <c r="AA146" s="34"/>
      <c r="AB146" s="34"/>
      <c r="AC146" s="34"/>
      <c r="AD146" s="34"/>
      <c r="AE146" s="34"/>
      <c r="AF146" s="34"/>
      <c r="AG146" s="34"/>
      <c r="AH146" s="34"/>
      <c r="AI146" s="34"/>
      <c r="AJ146" s="34"/>
      <c r="AK146" s="34"/>
      <c r="AL146" s="34"/>
      <c r="AM146" s="34"/>
      <c r="AN146" s="34"/>
      <c r="AO146" s="34"/>
      <c r="AP146" s="34"/>
      <c r="AQ146" s="34"/>
      <c r="AR146" s="34"/>
      <c r="AS146" s="34"/>
      <c r="AT146" s="34"/>
      <c r="AU146" s="34"/>
      <c r="AV146" s="34"/>
      <c r="AW146" s="34"/>
      <c r="AX146" s="34"/>
      <c r="AY146" s="34"/>
      <c r="AZ146" s="34"/>
      <c r="BA146" s="34"/>
      <c r="BB146" s="34"/>
      <c r="BC146" s="34"/>
      <c r="BD146" s="34"/>
      <c r="BE146" s="34"/>
      <c r="BF146" s="34"/>
      <c r="BG146" s="34"/>
      <c r="BH146" s="34"/>
      <c r="BI146" s="34"/>
      <c r="BJ146" s="34"/>
      <c r="BK146" s="34"/>
      <c r="BL146" s="34"/>
      <c r="BM146" s="34"/>
      <c r="BN146" s="34"/>
    </row>
    <row r="147" spans="1:66" s="42" customFormat="1" ht="18" x14ac:dyDescent="0.2">
      <c r="A147" s="97"/>
      <c r="B147" s="35"/>
      <c r="C147" s="32"/>
      <c r="D147" s="157"/>
      <c r="E147" s="151"/>
      <c r="F147" s="152"/>
      <c r="G147" s="153"/>
      <c r="H147" s="154"/>
      <c r="I147" s="155"/>
      <c r="J147" s="156"/>
      <c r="K147" s="34"/>
      <c r="L147" s="34"/>
      <c r="M147" s="34"/>
      <c r="N147" s="34"/>
      <c r="O147" s="34"/>
      <c r="P147" s="34"/>
      <c r="Q147" s="34"/>
      <c r="R147" s="34"/>
      <c r="S147" s="34"/>
      <c r="T147" s="34"/>
      <c r="U147" s="34"/>
      <c r="V147" s="34"/>
      <c r="W147" s="34"/>
      <c r="X147" s="34"/>
      <c r="Y147" s="34"/>
      <c r="Z147" s="34"/>
      <c r="AA147" s="34"/>
      <c r="AB147" s="34"/>
      <c r="AC147" s="34"/>
      <c r="AD147" s="34"/>
      <c r="AE147" s="34"/>
      <c r="AF147" s="34"/>
      <c r="AG147" s="34"/>
      <c r="AH147" s="34"/>
      <c r="AI147" s="34"/>
      <c r="AJ147" s="34"/>
      <c r="AK147" s="34"/>
      <c r="AL147" s="34"/>
      <c r="AM147" s="34"/>
      <c r="AN147" s="34"/>
      <c r="AO147" s="34"/>
      <c r="AP147" s="34"/>
      <c r="AQ147" s="34"/>
      <c r="AR147" s="34"/>
      <c r="AS147" s="34"/>
      <c r="AT147" s="34"/>
      <c r="AU147" s="34"/>
      <c r="AV147" s="34"/>
      <c r="AW147" s="34"/>
      <c r="AX147" s="34"/>
      <c r="AY147" s="34"/>
      <c r="AZ147" s="34"/>
      <c r="BA147" s="34"/>
      <c r="BB147" s="34"/>
      <c r="BC147" s="34"/>
      <c r="BD147" s="34"/>
      <c r="BE147" s="34"/>
      <c r="BF147" s="34"/>
      <c r="BG147" s="34"/>
      <c r="BH147" s="34"/>
      <c r="BI147" s="34"/>
      <c r="BJ147" s="34"/>
      <c r="BK147" s="34"/>
      <c r="BL147" s="34"/>
      <c r="BM147" s="34"/>
      <c r="BN147" s="34"/>
    </row>
    <row r="148" spans="1:66" s="42" customFormat="1" ht="18" x14ac:dyDescent="0.2">
      <c r="A148" s="31"/>
      <c r="B148" s="39"/>
      <c r="C148" s="39"/>
      <c r="D148" s="34"/>
      <c r="E148" s="91"/>
      <c r="F148" s="91"/>
      <c r="G148" s="40"/>
      <c r="H148" s="41"/>
      <c r="I148" s="112"/>
      <c r="J148" s="102"/>
      <c r="K148" s="34"/>
      <c r="L148" s="34"/>
      <c r="M148" s="34"/>
      <c r="N148" s="34"/>
      <c r="O148" s="34"/>
      <c r="P148" s="34"/>
      <c r="Q148" s="34"/>
      <c r="R148" s="34"/>
      <c r="S148" s="34"/>
      <c r="T148" s="34"/>
      <c r="U148" s="34"/>
      <c r="V148" s="34"/>
      <c r="W148" s="34"/>
      <c r="X148" s="34"/>
      <c r="Y148" s="34"/>
      <c r="Z148" s="34"/>
      <c r="AA148" s="34"/>
      <c r="AB148" s="34"/>
      <c r="AC148" s="34"/>
      <c r="AD148" s="34"/>
      <c r="AE148" s="34"/>
      <c r="AF148" s="34"/>
      <c r="AG148" s="34"/>
      <c r="AH148" s="34"/>
      <c r="AI148" s="34"/>
      <c r="AJ148" s="34"/>
      <c r="AK148" s="34"/>
      <c r="AL148" s="34"/>
      <c r="AM148" s="34"/>
      <c r="AN148" s="34"/>
      <c r="AO148" s="34"/>
      <c r="AP148" s="34"/>
      <c r="AQ148" s="34"/>
      <c r="AR148" s="34"/>
      <c r="AS148" s="34"/>
      <c r="AT148" s="34"/>
      <c r="AU148" s="34"/>
      <c r="AV148" s="34"/>
      <c r="AW148" s="34"/>
      <c r="AX148" s="34"/>
      <c r="AY148" s="34"/>
      <c r="AZ148" s="34"/>
      <c r="BA148" s="34"/>
      <c r="BB148" s="34"/>
      <c r="BC148" s="34"/>
      <c r="BD148" s="34"/>
      <c r="BE148" s="34"/>
      <c r="BF148" s="34"/>
      <c r="BG148" s="34"/>
      <c r="BH148" s="34"/>
      <c r="BI148" s="34"/>
      <c r="BJ148" s="34"/>
      <c r="BK148" s="34"/>
      <c r="BL148" s="34"/>
      <c r="BM148" s="34"/>
      <c r="BN148" s="34"/>
    </row>
    <row r="149" spans="1:66" s="42" customFormat="1" ht="18" x14ac:dyDescent="0.2">
      <c r="A149" s="31"/>
      <c r="B149" s="39"/>
      <c r="C149" s="39"/>
      <c r="D149" s="34"/>
      <c r="E149" s="91"/>
      <c r="F149" s="91"/>
      <c r="G149" s="40"/>
      <c r="H149" s="41"/>
      <c r="I149" s="112"/>
      <c r="J149" s="102"/>
      <c r="K149" s="34"/>
      <c r="L149" s="34"/>
      <c r="M149" s="34"/>
      <c r="N149" s="34"/>
      <c r="O149" s="34"/>
      <c r="P149" s="34"/>
      <c r="Q149" s="34"/>
      <c r="R149" s="34"/>
      <c r="S149" s="34"/>
      <c r="T149" s="34"/>
      <c r="U149" s="34"/>
      <c r="V149" s="34"/>
      <c r="W149" s="34"/>
      <c r="X149" s="34"/>
      <c r="Y149" s="34"/>
      <c r="Z149" s="34"/>
      <c r="AA149" s="34"/>
      <c r="AB149" s="34"/>
      <c r="AC149" s="34"/>
      <c r="AD149" s="34"/>
      <c r="AE149" s="34"/>
      <c r="AF149" s="34"/>
      <c r="AG149" s="34"/>
      <c r="AH149" s="34"/>
      <c r="AI149" s="34"/>
      <c r="AJ149" s="34"/>
      <c r="AK149" s="34"/>
      <c r="AL149" s="34"/>
      <c r="AM149" s="34"/>
      <c r="AN149" s="34"/>
      <c r="AO149" s="34"/>
      <c r="AP149" s="34"/>
      <c r="AQ149" s="34"/>
      <c r="AR149" s="34"/>
      <c r="AS149" s="34"/>
      <c r="AT149" s="34"/>
      <c r="AU149" s="34"/>
      <c r="AV149" s="34"/>
      <c r="AW149" s="34"/>
      <c r="AX149" s="34"/>
      <c r="AY149" s="34"/>
      <c r="AZ149" s="34"/>
      <c r="BA149" s="34"/>
      <c r="BB149" s="34"/>
      <c r="BC149" s="34"/>
      <c r="BD149" s="34"/>
      <c r="BE149" s="34"/>
      <c r="BF149" s="34"/>
      <c r="BG149" s="34"/>
      <c r="BH149" s="34"/>
      <c r="BI149" s="34"/>
      <c r="BJ149" s="34"/>
      <c r="BK149" s="34"/>
      <c r="BL149" s="34"/>
      <c r="BM149" s="34"/>
      <c r="BN149" s="34"/>
    </row>
    <row r="150" spans="1:66" s="43" customFormat="1" ht="27" customHeight="1" thickBot="1" x14ac:dyDescent="0.25">
      <c r="A150" s="113" t="s">
        <v>1</v>
      </c>
      <c r="B150" s="51"/>
      <c r="C150" s="51"/>
      <c r="D150" s="51"/>
      <c r="E150" s="51"/>
      <c r="F150" s="51"/>
      <c r="G150" s="51"/>
      <c r="H150" s="51"/>
      <c r="I150" s="51"/>
      <c r="J150" s="51"/>
      <c r="K150" s="34"/>
      <c r="L150" s="34"/>
      <c r="M150" s="34"/>
      <c r="N150" s="34"/>
      <c r="O150" s="34"/>
      <c r="P150" s="34"/>
      <c r="Q150" s="34"/>
      <c r="R150" s="34"/>
      <c r="S150" s="34"/>
      <c r="T150" s="34"/>
      <c r="U150" s="34"/>
      <c r="V150" s="34"/>
      <c r="W150" s="34"/>
      <c r="X150" s="34"/>
      <c r="Y150" s="34"/>
      <c r="Z150" s="34"/>
      <c r="AA150" s="34"/>
      <c r="AB150" s="34"/>
      <c r="AC150" s="34"/>
      <c r="AD150" s="34"/>
      <c r="AE150" s="34"/>
      <c r="AF150" s="34"/>
      <c r="AG150" s="34"/>
      <c r="AH150" s="34"/>
      <c r="AI150" s="34"/>
      <c r="AJ150" s="34"/>
      <c r="AK150" s="34"/>
      <c r="AL150" s="34"/>
      <c r="AM150" s="34"/>
      <c r="AN150" s="34"/>
      <c r="AO150" s="34"/>
      <c r="AP150" s="34"/>
      <c r="AQ150" s="34"/>
      <c r="AR150" s="34"/>
      <c r="AS150" s="34"/>
      <c r="AT150" s="34"/>
      <c r="AU150" s="34"/>
      <c r="AV150" s="34"/>
      <c r="AW150" s="34"/>
      <c r="AX150" s="34"/>
      <c r="AY150" s="34"/>
      <c r="AZ150" s="34"/>
      <c r="BA150" s="34"/>
      <c r="BB150" s="34"/>
      <c r="BC150" s="34"/>
      <c r="BD150" s="34"/>
      <c r="BE150" s="34"/>
      <c r="BF150" s="34"/>
      <c r="BG150" s="34"/>
      <c r="BH150" s="34"/>
      <c r="BI150" s="34"/>
      <c r="BJ150" s="34"/>
      <c r="BK150" s="34"/>
      <c r="BL150" s="34"/>
      <c r="BM150" s="34"/>
      <c r="BN150" s="34"/>
    </row>
    <row r="151" spans="1:66" s="42" customFormat="1" ht="18.75" thickTop="1" x14ac:dyDescent="0.2">
      <c r="A151" s="114" t="s">
        <v>73</v>
      </c>
      <c r="E151" s="115"/>
      <c r="F151" s="115"/>
      <c r="I151" s="116"/>
      <c r="J151" s="117"/>
      <c r="K151" s="34"/>
      <c r="L151" s="34"/>
      <c r="M151" s="34"/>
      <c r="N151" s="34"/>
      <c r="O151" s="34"/>
      <c r="P151" s="34"/>
      <c r="Q151" s="34"/>
      <c r="R151" s="34"/>
      <c r="S151" s="34"/>
      <c r="T151" s="34"/>
      <c r="U151" s="34"/>
      <c r="V151" s="34"/>
      <c r="W151" s="34"/>
      <c r="X151" s="34"/>
      <c r="Y151" s="34"/>
      <c r="Z151" s="34"/>
      <c r="AA151" s="34"/>
      <c r="AB151" s="34"/>
      <c r="AC151" s="34"/>
      <c r="AD151" s="34"/>
      <c r="AE151" s="34"/>
      <c r="AF151" s="34"/>
      <c r="AG151" s="34"/>
      <c r="AH151" s="34"/>
      <c r="AI151" s="34"/>
      <c r="AJ151" s="34"/>
      <c r="AK151" s="34"/>
      <c r="AL151" s="34"/>
      <c r="AM151" s="34"/>
      <c r="AN151" s="34"/>
      <c r="AO151" s="34"/>
      <c r="AP151" s="34"/>
      <c r="AQ151" s="34"/>
      <c r="AR151" s="34"/>
      <c r="AS151" s="34"/>
      <c r="AT151" s="34"/>
      <c r="AU151" s="34"/>
      <c r="AV151" s="34"/>
      <c r="AW151" s="34"/>
      <c r="AX151" s="34"/>
      <c r="AY151" s="34"/>
      <c r="AZ151" s="34"/>
      <c r="BA151" s="34"/>
      <c r="BB151" s="34"/>
      <c r="BC151" s="34"/>
      <c r="BD151" s="34"/>
      <c r="BE151" s="34"/>
      <c r="BF151" s="34"/>
      <c r="BG151" s="34"/>
      <c r="BH151" s="34"/>
      <c r="BI151" s="34"/>
      <c r="BJ151" s="34"/>
      <c r="BK151" s="34"/>
      <c r="BL151" s="34"/>
      <c r="BM151" s="34"/>
      <c r="BN151" s="34"/>
    </row>
    <row r="152" spans="1:66" s="42" customFormat="1" ht="18" x14ac:dyDescent="0.2">
      <c r="A152" s="98" t="str">
        <f>IF(ISERROR(VALUE(SUBSTITUTE(prevWBS,".",""))),"1",IF(ISERROR(FIND("`",SUBSTITUTE(prevWBS,".","`",1))),TEXT(VALUE(prevWBS)+1,"#"),TEXT(VALUE(LEFT(prevWBS,FIND("`",SUBSTITUTE(prevWBS,".","`",1))-1))+1,"#")))</f>
        <v>1</v>
      </c>
      <c r="B152" s="108" t="s">
        <v>60</v>
      </c>
      <c r="C152" s="30"/>
      <c r="D152" s="36"/>
      <c r="E152" s="89"/>
      <c r="F152" s="90"/>
      <c r="G152" s="37"/>
      <c r="H152" s="38"/>
      <c r="I152" s="110"/>
      <c r="J152" s="101"/>
      <c r="K152" s="34"/>
      <c r="L152" s="34"/>
      <c r="M152" s="34"/>
      <c r="N152" s="34"/>
      <c r="O152" s="34"/>
      <c r="P152" s="34"/>
      <c r="Q152" s="34"/>
      <c r="R152" s="34"/>
      <c r="S152" s="34"/>
      <c r="T152" s="34"/>
      <c r="U152" s="34"/>
      <c r="V152" s="34"/>
      <c r="W152" s="34"/>
      <c r="X152" s="34"/>
      <c r="Y152" s="34"/>
      <c r="Z152" s="34"/>
      <c r="AA152" s="34"/>
      <c r="AB152" s="34"/>
      <c r="AC152" s="34"/>
      <c r="AD152" s="34"/>
      <c r="AE152" s="34"/>
      <c r="AF152" s="34"/>
      <c r="AG152" s="34"/>
      <c r="AH152" s="34"/>
      <c r="AI152" s="34"/>
      <c r="AJ152" s="34"/>
      <c r="AK152" s="34"/>
      <c r="AL152" s="34"/>
      <c r="AM152" s="34"/>
      <c r="AN152" s="34"/>
      <c r="AO152" s="34"/>
      <c r="AP152" s="34"/>
      <c r="AQ152" s="34"/>
      <c r="AR152" s="34"/>
      <c r="AS152" s="34"/>
      <c r="AT152" s="34"/>
      <c r="AU152" s="34"/>
      <c r="AV152" s="34"/>
      <c r="AW152" s="34"/>
      <c r="AX152" s="34"/>
      <c r="AY152" s="34"/>
      <c r="AZ152" s="34"/>
      <c r="BA152" s="34"/>
      <c r="BB152" s="34"/>
      <c r="BC152" s="34"/>
      <c r="BD152" s="34"/>
      <c r="BE152" s="34"/>
      <c r="BF152" s="34"/>
      <c r="BG152" s="34"/>
      <c r="BH152" s="34"/>
      <c r="BI152" s="34"/>
      <c r="BJ152" s="34"/>
      <c r="BK152" s="34"/>
      <c r="BL152" s="34"/>
      <c r="BM152" s="34"/>
      <c r="BN152" s="34"/>
    </row>
    <row r="153" spans="1:66" s="42" customFormat="1" ht="18" x14ac:dyDescent="0.2">
      <c r="A153" s="9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153" s="35" t="s">
        <v>61</v>
      </c>
      <c r="C153" s="32"/>
      <c r="D153" s="33"/>
      <c r="E153" s="92"/>
      <c r="F153" s="88" t="str">
        <f>IF(ISBLANK(E153)," - ",IF(G153=0,E153,E153+G153-1))</f>
        <v xml:space="preserve"> - </v>
      </c>
      <c r="G153" s="48"/>
      <c r="H153" s="49">
        <v>0</v>
      </c>
      <c r="I153" s="109">
        <f>IF(OR(F153=0,E153=0),0,NETWORKDAYS(E153,F153))</f>
        <v>0</v>
      </c>
      <c r="J153" s="100"/>
      <c r="K153" s="34"/>
      <c r="L153" s="34"/>
      <c r="M153" s="34"/>
      <c r="N153" s="34"/>
      <c r="O153" s="34"/>
      <c r="P153" s="34"/>
      <c r="Q153" s="34"/>
      <c r="R153" s="34"/>
      <c r="S153" s="34"/>
      <c r="T153" s="34"/>
      <c r="U153" s="34"/>
      <c r="V153" s="34"/>
      <c r="W153" s="34"/>
      <c r="X153" s="34"/>
      <c r="Y153" s="34"/>
      <c r="Z153" s="34"/>
      <c r="AA153" s="34"/>
      <c r="AB153" s="34"/>
      <c r="AC153" s="34"/>
      <c r="AD153" s="34"/>
      <c r="AE153" s="34"/>
      <c r="AF153" s="34"/>
      <c r="AG153" s="34"/>
      <c r="AH153" s="34"/>
      <c r="AI153" s="34"/>
      <c r="AJ153" s="34"/>
      <c r="AK153" s="34"/>
      <c r="AL153" s="34"/>
      <c r="AM153" s="34"/>
      <c r="AN153" s="34"/>
      <c r="AO153" s="34"/>
      <c r="AP153" s="34"/>
      <c r="AQ153" s="34"/>
      <c r="AR153" s="34"/>
      <c r="AS153" s="34"/>
      <c r="AT153" s="34"/>
      <c r="AU153" s="34"/>
      <c r="AV153" s="34"/>
      <c r="AW153" s="34"/>
      <c r="AX153" s="34"/>
      <c r="AY153" s="34"/>
      <c r="AZ153" s="34"/>
      <c r="BA153" s="34"/>
      <c r="BB153" s="34"/>
      <c r="BC153" s="34"/>
      <c r="BD153" s="34"/>
      <c r="BE153" s="34"/>
      <c r="BF153" s="34"/>
      <c r="BG153" s="34"/>
      <c r="BH153" s="34"/>
      <c r="BI153" s="34"/>
      <c r="BJ153" s="34"/>
      <c r="BK153" s="34"/>
      <c r="BL153" s="34"/>
      <c r="BM153" s="34"/>
      <c r="BN153" s="34"/>
    </row>
    <row r="154" spans="1:66" s="42" customFormat="1" ht="18" x14ac:dyDescent="0.2">
      <c r="A154" s="9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154" s="35" t="s">
        <v>62</v>
      </c>
      <c r="C154" s="32"/>
      <c r="D154" s="33"/>
      <c r="E154" s="92"/>
      <c r="F154" s="88" t="str">
        <f t="shared" ref="F154:F155" si="52">IF(ISBLANK(E154)," - ",IF(G154=0,E154,E154+G154-1))</f>
        <v xml:space="preserve"> - </v>
      </c>
      <c r="G154" s="48"/>
      <c r="H154" s="49">
        <v>0</v>
      </c>
      <c r="I154" s="109">
        <f t="shared" ref="I154:I155" si="53">IF(OR(F154=0,E154=0),0,NETWORKDAYS(E154,F154))</f>
        <v>0</v>
      </c>
      <c r="J154" s="100"/>
      <c r="K154" s="34"/>
      <c r="L154" s="34"/>
      <c r="M154" s="34"/>
      <c r="N154" s="34"/>
      <c r="O154" s="34"/>
      <c r="P154" s="34"/>
      <c r="Q154" s="34"/>
      <c r="R154" s="34"/>
      <c r="S154" s="34"/>
      <c r="T154" s="34"/>
      <c r="U154" s="34"/>
      <c r="V154" s="34"/>
      <c r="W154" s="34"/>
      <c r="X154" s="34"/>
      <c r="Y154" s="34"/>
      <c r="Z154" s="34"/>
      <c r="AA154" s="34"/>
      <c r="AB154" s="34"/>
      <c r="AC154" s="34"/>
      <c r="AD154" s="34"/>
      <c r="AE154" s="34"/>
      <c r="AF154" s="34"/>
      <c r="AG154" s="34"/>
      <c r="AH154" s="34"/>
      <c r="AI154" s="34"/>
      <c r="AJ154" s="34"/>
      <c r="AK154" s="34"/>
      <c r="AL154" s="34"/>
      <c r="AM154" s="34"/>
      <c r="AN154" s="34"/>
      <c r="AO154" s="34"/>
      <c r="AP154" s="34"/>
      <c r="AQ154" s="34"/>
      <c r="AR154" s="34"/>
      <c r="AS154" s="34"/>
      <c r="AT154" s="34"/>
      <c r="AU154" s="34"/>
      <c r="AV154" s="34"/>
      <c r="AW154" s="34"/>
      <c r="AX154" s="34"/>
      <c r="AY154" s="34"/>
      <c r="AZ154" s="34"/>
      <c r="BA154" s="34"/>
      <c r="BB154" s="34"/>
      <c r="BC154" s="34"/>
      <c r="BD154" s="34"/>
      <c r="BE154" s="34"/>
      <c r="BF154" s="34"/>
      <c r="BG154" s="34"/>
      <c r="BH154" s="34"/>
      <c r="BI154" s="34"/>
      <c r="BJ154" s="34"/>
      <c r="BK154" s="34"/>
      <c r="BL154" s="34"/>
      <c r="BM154" s="34"/>
      <c r="BN154" s="34"/>
    </row>
    <row r="155" spans="1:66" s="42" customFormat="1" ht="18" x14ac:dyDescent="0.2">
      <c r="A155" s="97"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155" s="35" t="s">
        <v>63</v>
      </c>
      <c r="C155" s="32"/>
      <c r="D155" s="33"/>
      <c r="E155" s="92"/>
      <c r="F155" s="88" t="str">
        <f t="shared" si="52"/>
        <v xml:space="preserve"> - </v>
      </c>
      <c r="G155" s="48"/>
      <c r="H155" s="49">
        <v>0</v>
      </c>
      <c r="I155" s="109">
        <f t="shared" si="53"/>
        <v>0</v>
      </c>
      <c r="J155" s="100"/>
      <c r="K155" s="34"/>
      <c r="L155" s="34"/>
      <c r="M155" s="34"/>
      <c r="N155" s="34"/>
      <c r="O155" s="34"/>
      <c r="P155" s="34"/>
      <c r="Q155" s="34"/>
      <c r="R155" s="34"/>
      <c r="S155" s="34"/>
      <c r="T155" s="34"/>
      <c r="U155" s="34"/>
      <c r="V155" s="34"/>
      <c r="W155" s="34"/>
      <c r="X155" s="34"/>
      <c r="Y155" s="34"/>
      <c r="Z155" s="34"/>
      <c r="AA155" s="34"/>
      <c r="AB155" s="34"/>
      <c r="AC155" s="34"/>
      <c r="AD155" s="34"/>
      <c r="AE155" s="34"/>
      <c r="AF155" s="34"/>
      <c r="AG155" s="34"/>
      <c r="AH155" s="34"/>
      <c r="AI155" s="34"/>
      <c r="AJ155" s="34"/>
      <c r="AK155" s="34"/>
      <c r="AL155" s="34"/>
      <c r="AM155" s="34"/>
      <c r="AN155" s="34"/>
      <c r="AO155" s="34"/>
      <c r="AP155" s="34"/>
      <c r="AQ155" s="34"/>
      <c r="AR155" s="34"/>
      <c r="AS155" s="34"/>
      <c r="AT155" s="34"/>
      <c r="AU155" s="34"/>
      <c r="AV155" s="34"/>
      <c r="AW155" s="34"/>
      <c r="AX155" s="34"/>
      <c r="AY155" s="34"/>
      <c r="AZ155" s="34"/>
      <c r="BA155" s="34"/>
      <c r="BB155" s="34"/>
      <c r="BC155" s="34"/>
      <c r="BD155" s="34"/>
      <c r="BE155" s="34"/>
      <c r="BF155" s="34"/>
      <c r="BG155" s="34"/>
      <c r="BH155" s="34"/>
      <c r="BI155" s="34"/>
      <c r="BJ155" s="34"/>
      <c r="BK155" s="34"/>
      <c r="BL155" s="34"/>
      <c r="BM155" s="34"/>
      <c r="BN155" s="34"/>
    </row>
    <row r="156" spans="1:66" s="44" customFormat="1" ht="19.5" customHeight="1" x14ac:dyDescent="0.2">
      <c r="A156" s="150" t="str">
        <f>HYPERLINK("https://vertex42.link/HowToCreateAGanttChart","► Watch How to Create a Gantt Chart in Excel")</f>
        <v>► Watch How to Create a Gantt Chart in Excel</v>
      </c>
    </row>
    <row r="157" spans="1:66" ht="19.5" customHeight="1" x14ac:dyDescent="0.2"/>
    <row r="158" spans="1:66" ht="19.5" customHeight="1" x14ac:dyDescent="0.2"/>
  </sheetData>
  <sheetProtection formatCells="0" formatColumns="0" formatRows="0" insertRows="0" deleteRows="0"/>
  <autoFilter ref="A7:I143" xr:uid="{00000000-0009-0000-0000-000000000000}"/>
  <mergeCells count="19">
    <mergeCell ref="BA5:BG5"/>
    <mergeCell ref="BH5:BN5"/>
    <mergeCell ref="AT4:AZ4"/>
    <mergeCell ref="BA4:BG4"/>
    <mergeCell ref="BH4:BN4"/>
    <mergeCell ref="AM5:AS5"/>
    <mergeCell ref="AT5:AZ5"/>
    <mergeCell ref="AD1:AR1"/>
    <mergeCell ref="C4:E4"/>
    <mergeCell ref="K4:Q4"/>
    <mergeCell ref="R4:X4"/>
    <mergeCell ref="Y4:AE4"/>
    <mergeCell ref="AF4:AL4"/>
    <mergeCell ref="AM4:AS4"/>
    <mergeCell ref="C5:E5"/>
    <mergeCell ref="K5:Q5"/>
    <mergeCell ref="R5:X5"/>
    <mergeCell ref="Y5:AE5"/>
    <mergeCell ref="AF5:AL5"/>
  </mergeCells>
  <conditionalFormatting sqref="H151:H155 H144:H149 H136:H138 H142 H29:H45 H101:H109 H111:H119 H8:H21">
    <cfRule type="dataBar" priority="514">
      <dataBar>
        <cfvo type="num" val="0"/>
        <cfvo type="num" val="1"/>
        <color theme="0" tint="-0.249977111117893"/>
      </dataBar>
      <extLst>
        <ext xmlns:x14="http://schemas.microsoft.com/office/spreadsheetml/2009/9/main" uri="{B025F937-C7B1-47D3-B67F-A62EFF666E3E}">
          <x14:id>{57F9B348-9FD9-4140-AEB1-4468FCF4077B}</x14:id>
        </ext>
      </extLst>
    </cfRule>
  </conditionalFormatting>
  <conditionalFormatting sqref="K6:BM7">
    <cfRule type="expression" dxfId="119" priority="515">
      <formula>K$6=TODAY()</formula>
    </cfRule>
  </conditionalFormatting>
  <conditionalFormatting sqref="K6:BN15 K144:BN155 K136:BN138 K142:BN142 K102:BN109">
    <cfRule type="expression" dxfId="118" priority="513">
      <formula>K$6=TODAY()</formula>
    </cfRule>
  </conditionalFormatting>
  <conditionalFormatting sqref="H22">
    <cfRule type="dataBar" priority="502">
      <dataBar>
        <cfvo type="num" val="0"/>
        <cfvo type="num" val="1"/>
        <color theme="0" tint="-0.249977111117893"/>
      </dataBar>
      <extLst>
        <ext xmlns:x14="http://schemas.microsoft.com/office/spreadsheetml/2009/9/main" uri="{B025F937-C7B1-47D3-B67F-A62EFF666E3E}">
          <x14:id>{2B20E2AF-1686-4356-A6D1-47D36B2B4218}</x14:id>
        </ext>
      </extLst>
    </cfRule>
  </conditionalFormatting>
  <conditionalFormatting sqref="K22:BN22">
    <cfRule type="expression" dxfId="117" priority="501">
      <formula>K$6=TODAY()</formula>
    </cfRule>
  </conditionalFormatting>
  <conditionalFormatting sqref="H139">
    <cfRule type="dataBar" priority="460">
      <dataBar>
        <cfvo type="num" val="0"/>
        <cfvo type="num" val="1"/>
        <color theme="0" tint="-0.249977111117893"/>
      </dataBar>
      <extLst>
        <ext xmlns:x14="http://schemas.microsoft.com/office/spreadsheetml/2009/9/main" uri="{B025F937-C7B1-47D3-B67F-A62EFF666E3E}">
          <x14:id>{38B091C1-21D6-4DC7-A34F-5CE562069437}</x14:id>
        </ext>
      </extLst>
    </cfRule>
  </conditionalFormatting>
  <conditionalFormatting sqref="K139:BN139">
    <cfRule type="expression" dxfId="116" priority="459">
      <formula>K$6=TODAY()</formula>
    </cfRule>
  </conditionalFormatting>
  <conditionalFormatting sqref="H23:H27">
    <cfRule type="dataBar" priority="432">
      <dataBar>
        <cfvo type="num" val="0"/>
        <cfvo type="num" val="1"/>
        <color theme="0" tint="-0.249977111117893"/>
      </dataBar>
      <extLst>
        <ext xmlns:x14="http://schemas.microsoft.com/office/spreadsheetml/2009/9/main" uri="{B025F937-C7B1-47D3-B67F-A62EFF666E3E}">
          <x14:id>{7ABA592C-1693-4C95-ACFE-D8957D7F48F8}</x14:id>
        </ext>
      </extLst>
    </cfRule>
  </conditionalFormatting>
  <conditionalFormatting sqref="K23:BN24">
    <cfRule type="expression" dxfId="115" priority="431">
      <formula>K$6=TODAY()</formula>
    </cfRule>
  </conditionalFormatting>
  <conditionalFormatting sqref="H143">
    <cfRule type="dataBar" priority="416">
      <dataBar>
        <cfvo type="num" val="0"/>
        <cfvo type="num" val="1"/>
        <color theme="0" tint="-0.249977111117893"/>
      </dataBar>
      <extLst>
        <ext xmlns:x14="http://schemas.microsoft.com/office/spreadsheetml/2009/9/main" uri="{B025F937-C7B1-47D3-B67F-A62EFF666E3E}">
          <x14:id>{74CFB81F-2BE5-4CF1-A9C1-A7ADABAC1BB9}</x14:id>
        </ext>
      </extLst>
    </cfRule>
  </conditionalFormatting>
  <conditionalFormatting sqref="K143:BN143">
    <cfRule type="expression" dxfId="114" priority="415">
      <formula>K$6=TODAY()</formula>
    </cfRule>
  </conditionalFormatting>
  <conditionalFormatting sqref="K16:BN16">
    <cfRule type="expression" dxfId="113" priority="395">
      <formula>K$6=TODAY()</formula>
    </cfRule>
  </conditionalFormatting>
  <conditionalFormatting sqref="H121:H124">
    <cfRule type="dataBar" priority="384">
      <dataBar>
        <cfvo type="num" val="0"/>
        <cfvo type="num" val="1"/>
        <color theme="0" tint="-0.249977111117893"/>
      </dataBar>
      <extLst>
        <ext xmlns:x14="http://schemas.microsoft.com/office/spreadsheetml/2009/9/main" uri="{B025F937-C7B1-47D3-B67F-A62EFF666E3E}">
          <x14:id>{5EBF337C-3A4E-4696-A759-190BD0503174}</x14:id>
        </ext>
      </extLst>
    </cfRule>
  </conditionalFormatting>
  <conditionalFormatting sqref="K121:BN121">
    <cfRule type="expression" dxfId="112" priority="383">
      <formula>K$6=TODAY()</formula>
    </cfRule>
  </conditionalFormatting>
  <conditionalFormatting sqref="H131:H133">
    <cfRule type="dataBar" priority="380">
      <dataBar>
        <cfvo type="num" val="0"/>
        <cfvo type="num" val="1"/>
        <color theme="0" tint="-0.249977111117893"/>
      </dataBar>
      <extLst>
        <ext xmlns:x14="http://schemas.microsoft.com/office/spreadsheetml/2009/9/main" uri="{B025F937-C7B1-47D3-B67F-A62EFF666E3E}">
          <x14:id>{A1EA0970-8EC7-4029-AA76-45436CF788E0}</x14:id>
        </ext>
      </extLst>
    </cfRule>
  </conditionalFormatting>
  <conditionalFormatting sqref="K131:BN131">
    <cfRule type="expression" dxfId="111" priority="379">
      <formula>K$6=TODAY()</formula>
    </cfRule>
  </conditionalFormatting>
  <conditionalFormatting sqref="K17:BN21">
    <cfRule type="expression" dxfId="110" priority="371">
      <formula>K$6=TODAY()</formula>
    </cfRule>
  </conditionalFormatting>
  <conditionalFormatting sqref="H141">
    <cfRule type="dataBar" priority="364">
      <dataBar>
        <cfvo type="num" val="0"/>
        <cfvo type="num" val="1"/>
        <color theme="0" tint="-0.249977111117893"/>
      </dataBar>
      <extLst>
        <ext xmlns:x14="http://schemas.microsoft.com/office/spreadsheetml/2009/9/main" uri="{B025F937-C7B1-47D3-B67F-A62EFF666E3E}">
          <x14:id>{A7863715-5CA0-4C5A-9016-274005A70360}</x14:id>
        </ext>
      </extLst>
    </cfRule>
  </conditionalFormatting>
  <conditionalFormatting sqref="K29:BN29">
    <cfRule type="expression" dxfId="109" priority="367">
      <formula>K$6=TODAY()</formula>
    </cfRule>
  </conditionalFormatting>
  <conditionalFormatting sqref="K141:BN141">
    <cfRule type="expression" dxfId="108" priority="363">
      <formula>K$6=TODAY()</formula>
    </cfRule>
  </conditionalFormatting>
  <conditionalFormatting sqref="H140">
    <cfRule type="dataBar" priority="360">
      <dataBar>
        <cfvo type="num" val="0"/>
        <cfvo type="num" val="1"/>
        <color theme="0" tint="-0.249977111117893"/>
      </dataBar>
      <extLst>
        <ext xmlns:x14="http://schemas.microsoft.com/office/spreadsheetml/2009/9/main" uri="{B025F937-C7B1-47D3-B67F-A62EFF666E3E}">
          <x14:id>{712178FF-D4F4-4A51-BE0A-593A9705EAFE}</x14:id>
        </ext>
      </extLst>
    </cfRule>
  </conditionalFormatting>
  <conditionalFormatting sqref="K140:BN140">
    <cfRule type="expression" dxfId="107" priority="359">
      <formula>K$6=TODAY()</formula>
    </cfRule>
  </conditionalFormatting>
  <conditionalFormatting sqref="K25:BN25">
    <cfRule type="expression" dxfId="106" priority="343">
      <formula>K$6=TODAY()</formula>
    </cfRule>
  </conditionalFormatting>
  <conditionalFormatting sqref="K26:BN27">
    <cfRule type="expression" dxfId="105" priority="323">
      <formula>K$6=TODAY()</formula>
    </cfRule>
  </conditionalFormatting>
  <conditionalFormatting sqref="K119:BN119">
    <cfRule type="expression" dxfId="104" priority="311">
      <formula>K$6=TODAY()</formula>
    </cfRule>
  </conditionalFormatting>
  <conditionalFormatting sqref="K118:BN118">
    <cfRule type="expression" dxfId="103" priority="307">
      <formula>K$6=TODAY()</formula>
    </cfRule>
  </conditionalFormatting>
  <conditionalFormatting sqref="K110:BN110">
    <cfRule type="expression" dxfId="102" priority="297">
      <formula>K$6=TODAY()</formula>
    </cfRule>
  </conditionalFormatting>
  <conditionalFormatting sqref="K123:BN123">
    <cfRule type="expression" dxfId="101" priority="293">
      <formula>K$6=TODAY()</formula>
    </cfRule>
  </conditionalFormatting>
  <conditionalFormatting sqref="K122:BN122">
    <cfRule type="expression" dxfId="100" priority="291">
      <formula>K$6=TODAY()</formula>
    </cfRule>
  </conditionalFormatting>
  <conditionalFormatting sqref="K124:BN124">
    <cfRule type="expression" dxfId="99" priority="287">
      <formula>K$6=TODAY()</formula>
    </cfRule>
  </conditionalFormatting>
  <conditionalFormatting sqref="K32:BN32">
    <cfRule type="expression" dxfId="98" priority="283">
      <formula>K$6=TODAY()</formula>
    </cfRule>
  </conditionalFormatting>
  <conditionalFormatting sqref="K33:BN33">
    <cfRule type="expression" dxfId="97" priority="279">
      <formula>K$6=TODAY()</formula>
    </cfRule>
  </conditionalFormatting>
  <conditionalFormatting sqref="K30:BN30">
    <cfRule type="expression" dxfId="96" priority="275">
      <formula>K$6=TODAY()</formula>
    </cfRule>
  </conditionalFormatting>
  <conditionalFormatting sqref="K31:BN31">
    <cfRule type="expression" dxfId="95" priority="271">
      <formula>K$6=TODAY()</formula>
    </cfRule>
  </conditionalFormatting>
  <conditionalFormatting sqref="K37:BN37">
    <cfRule type="expression" dxfId="94" priority="267">
      <formula>K$6=TODAY()</formula>
    </cfRule>
  </conditionalFormatting>
  <conditionalFormatting sqref="K38:BN38">
    <cfRule type="expression" dxfId="93" priority="263">
      <formula>K$6=TODAY()</formula>
    </cfRule>
  </conditionalFormatting>
  <conditionalFormatting sqref="K34:BN34">
    <cfRule type="expression" dxfId="92" priority="259">
      <formula>K$6=TODAY()</formula>
    </cfRule>
  </conditionalFormatting>
  <conditionalFormatting sqref="K35:BN36">
    <cfRule type="expression" dxfId="91" priority="255">
      <formula>K$6=TODAY()</formula>
    </cfRule>
  </conditionalFormatting>
  <conditionalFormatting sqref="K36:BN36">
    <cfRule type="expression" dxfId="90" priority="251">
      <formula>K$6=TODAY()</formula>
    </cfRule>
  </conditionalFormatting>
  <conditionalFormatting sqref="K43:BN43">
    <cfRule type="expression" dxfId="89" priority="247">
      <formula>K$6=TODAY()</formula>
    </cfRule>
  </conditionalFormatting>
  <conditionalFormatting sqref="K39:BN39">
    <cfRule type="expression" dxfId="88" priority="243">
      <formula>K$6=TODAY()</formula>
    </cfRule>
  </conditionalFormatting>
  <conditionalFormatting sqref="K40:BN40">
    <cfRule type="expression" dxfId="87" priority="239">
      <formula>K$6=TODAY()</formula>
    </cfRule>
  </conditionalFormatting>
  <conditionalFormatting sqref="K42:BN42">
    <cfRule type="expression" dxfId="86" priority="235">
      <formula>K$6=TODAY()</formula>
    </cfRule>
  </conditionalFormatting>
  <conditionalFormatting sqref="K41:BN41">
    <cfRule type="expression" dxfId="85" priority="227">
      <formula>K$6=TODAY()</formula>
    </cfRule>
  </conditionalFormatting>
  <conditionalFormatting sqref="K45:BN45">
    <cfRule type="expression" dxfId="84" priority="207">
      <formula>K$6=TODAY()</formula>
    </cfRule>
  </conditionalFormatting>
  <conditionalFormatting sqref="K44:BN44">
    <cfRule type="expression" dxfId="83" priority="205">
      <formula>K$6=TODAY()</formula>
    </cfRule>
  </conditionalFormatting>
  <conditionalFormatting sqref="K104:BN104">
    <cfRule type="expression" dxfId="82" priority="199">
      <formula>K$6=TODAY()</formula>
    </cfRule>
  </conditionalFormatting>
  <conditionalFormatting sqref="K105:BN105">
    <cfRule type="expression" dxfId="81" priority="195">
      <formula>K$6=TODAY()</formula>
    </cfRule>
  </conditionalFormatting>
  <conditionalFormatting sqref="K102:BN102">
    <cfRule type="expression" dxfId="80" priority="191">
      <formula>K$6=TODAY()</formula>
    </cfRule>
  </conditionalFormatting>
  <conditionalFormatting sqref="K103:BN103">
    <cfRule type="expression" dxfId="79" priority="187">
      <formula>K$6=TODAY()</formula>
    </cfRule>
  </conditionalFormatting>
  <conditionalFormatting sqref="K106:BN106">
    <cfRule type="expression" dxfId="78" priority="183">
      <formula>K$6=TODAY()</formula>
    </cfRule>
  </conditionalFormatting>
  <conditionalFormatting sqref="K109:BN109">
    <cfRule type="expression" dxfId="77" priority="181">
      <formula>K$6=TODAY()</formula>
    </cfRule>
  </conditionalFormatting>
  <conditionalFormatting sqref="K113:BN113">
    <cfRule type="expression" dxfId="76" priority="173">
      <formula>K$6=TODAY()</formula>
    </cfRule>
  </conditionalFormatting>
  <conditionalFormatting sqref="K114:BN114">
    <cfRule type="expression" dxfId="75" priority="169">
      <formula>K$6=TODAY()</formula>
    </cfRule>
  </conditionalFormatting>
  <conditionalFormatting sqref="K111:BN111">
    <cfRule type="expression" dxfId="74" priority="165">
      <formula>K$6=TODAY()</formula>
    </cfRule>
  </conditionalFormatting>
  <conditionalFormatting sqref="K112:BN112">
    <cfRule type="expression" dxfId="73" priority="161">
      <formula>K$6=TODAY()</formula>
    </cfRule>
  </conditionalFormatting>
  <conditionalFormatting sqref="K115:BN115">
    <cfRule type="expression" dxfId="72" priority="157">
      <formula>K$6=TODAY()</formula>
    </cfRule>
  </conditionalFormatting>
  <conditionalFormatting sqref="K116:BN116">
    <cfRule type="expression" dxfId="71" priority="155">
      <formula>K$6=TODAY()</formula>
    </cfRule>
  </conditionalFormatting>
  <conditionalFormatting sqref="K117:BN117">
    <cfRule type="expression" dxfId="70" priority="151">
      <formula>K$6=TODAY()</formula>
    </cfRule>
  </conditionalFormatting>
  <conditionalFormatting sqref="K107:BN107">
    <cfRule type="expression" dxfId="69" priority="147">
      <formula>K$6=TODAY()</formula>
    </cfRule>
  </conditionalFormatting>
  <conditionalFormatting sqref="K108:BN108">
    <cfRule type="expression" dxfId="68" priority="143">
      <formula>K$6=TODAY()</formula>
    </cfRule>
  </conditionalFormatting>
  <conditionalFormatting sqref="K133:BN133">
    <cfRule type="expression" dxfId="67" priority="119">
      <formula>K$6=TODAY()</formula>
    </cfRule>
  </conditionalFormatting>
  <conditionalFormatting sqref="K132:BN132">
    <cfRule type="expression" dxfId="66" priority="117">
      <formula>K$6=TODAY()</formula>
    </cfRule>
  </conditionalFormatting>
  <conditionalFormatting sqref="K135:BN135">
    <cfRule type="expression" dxfId="65" priority="111">
      <formula>K$6=TODAY()</formula>
    </cfRule>
  </conditionalFormatting>
  <conditionalFormatting sqref="K101:BN101">
    <cfRule type="expression" dxfId="64" priority="103">
      <formula>K$6=TODAY()</formula>
    </cfRule>
  </conditionalFormatting>
  <conditionalFormatting sqref="H100">
    <cfRule type="dataBar" priority="100">
      <dataBar>
        <cfvo type="num" val="0"/>
        <cfvo type="num" val="1"/>
        <color theme="0" tint="-0.249977111117893"/>
      </dataBar>
      <extLst>
        <ext xmlns:x14="http://schemas.microsoft.com/office/spreadsheetml/2009/9/main" uri="{B025F937-C7B1-47D3-B67F-A62EFF666E3E}">
          <x14:id>{D20D58F9-6A5A-44FB-9F84-4BAD6B61F31D}</x14:id>
        </ext>
      </extLst>
    </cfRule>
  </conditionalFormatting>
  <conditionalFormatting sqref="K100:BN100">
    <cfRule type="expression" dxfId="63" priority="99">
      <formula>K$6=TODAY()</formula>
    </cfRule>
  </conditionalFormatting>
  <conditionalFormatting sqref="H28">
    <cfRule type="dataBar" priority="92">
      <dataBar>
        <cfvo type="num" val="0"/>
        <cfvo type="num" val="1"/>
        <color theme="0" tint="-0.249977111117893"/>
      </dataBar>
      <extLst>
        <ext xmlns:x14="http://schemas.microsoft.com/office/spreadsheetml/2009/9/main" uri="{B025F937-C7B1-47D3-B67F-A62EFF666E3E}">
          <x14:id>{633C7150-1994-4947-B17A-E4EEC50156C0}</x14:id>
        </ext>
      </extLst>
    </cfRule>
  </conditionalFormatting>
  <conditionalFormatting sqref="K28:BN28">
    <cfRule type="expression" dxfId="62" priority="91">
      <formula>K$6=TODAY()</formula>
    </cfRule>
  </conditionalFormatting>
  <conditionalFormatting sqref="H120">
    <cfRule type="dataBar" priority="88">
      <dataBar>
        <cfvo type="num" val="0"/>
        <cfvo type="num" val="1"/>
        <color theme="0" tint="-0.249977111117893"/>
      </dataBar>
      <extLst>
        <ext xmlns:x14="http://schemas.microsoft.com/office/spreadsheetml/2009/9/main" uri="{B025F937-C7B1-47D3-B67F-A62EFF666E3E}">
          <x14:id>{58405C5C-5580-4CDD-AB16-D929434F335D}</x14:id>
        </ext>
      </extLst>
    </cfRule>
  </conditionalFormatting>
  <conditionalFormatting sqref="K120:BN120">
    <cfRule type="expression" dxfId="61" priority="87">
      <formula>K$6=TODAY()</formula>
    </cfRule>
  </conditionalFormatting>
  <conditionalFormatting sqref="H130">
    <cfRule type="dataBar" priority="84">
      <dataBar>
        <cfvo type="num" val="0"/>
        <cfvo type="num" val="1"/>
        <color theme="0" tint="-0.249977111117893"/>
      </dataBar>
      <extLst>
        <ext xmlns:x14="http://schemas.microsoft.com/office/spreadsheetml/2009/9/main" uri="{B025F937-C7B1-47D3-B67F-A62EFF666E3E}">
          <x14:id>{5A1E29BF-8588-4A82-B368-17AE7544F722}</x14:id>
        </ext>
      </extLst>
    </cfRule>
  </conditionalFormatting>
  <conditionalFormatting sqref="K130:BN130">
    <cfRule type="expression" dxfId="60" priority="83">
      <formula>K$6=TODAY()</formula>
    </cfRule>
  </conditionalFormatting>
  <conditionalFormatting sqref="H135">
    <cfRule type="dataBar" priority="82">
      <dataBar>
        <cfvo type="num" val="0"/>
        <cfvo type="num" val="1"/>
        <color theme="0" tint="-0.249977111117893"/>
      </dataBar>
      <extLst>
        <ext xmlns:x14="http://schemas.microsoft.com/office/spreadsheetml/2009/9/main" uri="{B025F937-C7B1-47D3-B67F-A62EFF666E3E}">
          <x14:id>{0242FB7B-A3C4-44EA-AD8A-CF1CE90AEA79}</x14:id>
        </ext>
      </extLst>
    </cfRule>
  </conditionalFormatting>
  <conditionalFormatting sqref="H134">
    <cfRule type="dataBar" priority="79">
      <dataBar>
        <cfvo type="num" val="0"/>
        <cfvo type="num" val="1"/>
        <color theme="0" tint="-0.249977111117893"/>
      </dataBar>
      <extLst>
        <ext xmlns:x14="http://schemas.microsoft.com/office/spreadsheetml/2009/9/main" uri="{B025F937-C7B1-47D3-B67F-A62EFF666E3E}">
          <x14:id>{D5F86A2D-4346-4E1E-8B90-A6FB0BFEFFC7}</x14:id>
        </ext>
      </extLst>
    </cfRule>
  </conditionalFormatting>
  <conditionalFormatting sqref="K134:BN134">
    <cfRule type="expression" dxfId="59" priority="78">
      <formula>K$6=TODAY()</formula>
    </cfRule>
  </conditionalFormatting>
  <conditionalFormatting sqref="H110">
    <cfRule type="dataBar" priority="73">
      <dataBar>
        <cfvo type="num" val="0"/>
        <cfvo type="num" val="1"/>
        <color theme="0" tint="-0.249977111117893"/>
      </dataBar>
      <extLst>
        <ext xmlns:x14="http://schemas.microsoft.com/office/spreadsheetml/2009/9/main" uri="{B025F937-C7B1-47D3-B67F-A62EFF666E3E}">
          <x14:id>{058F2081-8332-4787-903E-05B5F09D0C56}</x14:id>
        </ext>
      </extLst>
    </cfRule>
  </conditionalFormatting>
  <conditionalFormatting sqref="K8:BN45 K100:BN124 K130:BN155">
    <cfRule type="expression" dxfId="58" priority="518">
      <formula>AND($E8&lt;=K$6,ROUNDDOWN(($F8-$E8+1)*$H8,0)+$E8-1&gt;=K$6)</formula>
    </cfRule>
    <cfRule type="expression" dxfId="57" priority="519">
      <formula>AND(NOT(ISBLANK($E8)),$E8&lt;=K$6,$F8&gt;=K$6)</formula>
    </cfRule>
  </conditionalFormatting>
  <conditionalFormatting sqref="H46:H66 H68:H77">
    <cfRule type="dataBar" priority="70">
      <dataBar>
        <cfvo type="num" val="0"/>
        <cfvo type="num" val="1"/>
        <color theme="0" tint="-0.249977111117893"/>
      </dataBar>
      <extLst>
        <ext xmlns:x14="http://schemas.microsoft.com/office/spreadsheetml/2009/9/main" uri="{B025F937-C7B1-47D3-B67F-A62EFF666E3E}">
          <x14:id>{43A55496-4A5F-485A-8CFD-1AD5531E2AF3}</x14:id>
        </ext>
      </extLst>
    </cfRule>
  </conditionalFormatting>
  <conditionalFormatting sqref="K46:BN99">
    <cfRule type="expression" dxfId="56" priority="71">
      <formula>AND($E46&lt;=K$6,ROUNDDOWN(($F46-$E46+1)*$H46,0)+$E46-1&gt;=K$6)</formula>
    </cfRule>
    <cfRule type="expression" dxfId="55" priority="72">
      <formula>AND(NOT(ISBLANK($E46)),$E46&lt;=K$6,$F46&gt;=K$6)</formula>
    </cfRule>
  </conditionalFormatting>
  <conditionalFormatting sqref="K46:BN46">
    <cfRule type="expression" dxfId="54" priority="69">
      <formula>K$6=TODAY()</formula>
    </cfRule>
  </conditionalFormatting>
  <conditionalFormatting sqref="K73:BN73">
    <cfRule type="expression" dxfId="53" priority="68">
      <formula>K$6=TODAY()</formula>
    </cfRule>
  </conditionalFormatting>
  <conditionalFormatting sqref="K49:BN49">
    <cfRule type="expression" dxfId="52" priority="67">
      <formula>K$6=TODAY()</formula>
    </cfRule>
  </conditionalFormatting>
  <conditionalFormatting sqref="K50:BN50">
    <cfRule type="expression" dxfId="51" priority="66">
      <formula>K$6=TODAY()</formula>
    </cfRule>
  </conditionalFormatting>
  <conditionalFormatting sqref="K47:BN47">
    <cfRule type="expression" dxfId="50" priority="65">
      <formula>K$6=TODAY()</formula>
    </cfRule>
  </conditionalFormatting>
  <conditionalFormatting sqref="K48:BN48">
    <cfRule type="expression" dxfId="49" priority="64">
      <formula>K$6=TODAY()</formula>
    </cfRule>
  </conditionalFormatting>
  <conditionalFormatting sqref="K55:BN55">
    <cfRule type="expression" dxfId="48" priority="63">
      <formula>K$6=TODAY()</formula>
    </cfRule>
  </conditionalFormatting>
  <conditionalFormatting sqref="K56:BN56">
    <cfRule type="expression" dxfId="47" priority="62">
      <formula>K$6=TODAY()</formula>
    </cfRule>
  </conditionalFormatting>
  <conditionalFormatting sqref="K51:BN52">
    <cfRule type="expression" dxfId="46" priority="61">
      <formula>K$6=TODAY()</formula>
    </cfRule>
  </conditionalFormatting>
  <conditionalFormatting sqref="K53:BN54">
    <cfRule type="expression" dxfId="45" priority="60">
      <formula>K$6=TODAY()</formula>
    </cfRule>
  </conditionalFormatting>
  <conditionalFormatting sqref="K54:BN54">
    <cfRule type="expression" dxfId="44" priority="59">
      <formula>K$6=TODAY()</formula>
    </cfRule>
  </conditionalFormatting>
  <conditionalFormatting sqref="K61:BN61">
    <cfRule type="expression" dxfId="43" priority="58">
      <formula>K$6=TODAY()</formula>
    </cfRule>
  </conditionalFormatting>
  <conditionalFormatting sqref="K57:BN57">
    <cfRule type="expression" dxfId="42" priority="57">
      <formula>K$6=TODAY()</formula>
    </cfRule>
  </conditionalFormatting>
  <conditionalFormatting sqref="K58:BN58">
    <cfRule type="expression" dxfId="41" priority="56">
      <formula>K$6=TODAY()</formula>
    </cfRule>
  </conditionalFormatting>
  <conditionalFormatting sqref="K60:BN60">
    <cfRule type="expression" dxfId="40" priority="55">
      <formula>K$6=TODAY()</formula>
    </cfRule>
  </conditionalFormatting>
  <conditionalFormatting sqref="K59:BN59">
    <cfRule type="expression" dxfId="39" priority="54">
      <formula>K$6=TODAY()</formula>
    </cfRule>
  </conditionalFormatting>
  <conditionalFormatting sqref="K68:BN68">
    <cfRule type="expression" dxfId="38" priority="53">
      <formula>K$6=TODAY()</formula>
    </cfRule>
  </conditionalFormatting>
  <conditionalFormatting sqref="K69:BN69">
    <cfRule type="expression" dxfId="37" priority="52">
      <formula>K$6=TODAY()</formula>
    </cfRule>
  </conditionalFormatting>
  <conditionalFormatting sqref="K70:BN70">
    <cfRule type="expression" dxfId="36" priority="51">
      <formula>K$6=TODAY()</formula>
    </cfRule>
  </conditionalFormatting>
  <conditionalFormatting sqref="K62:BN65">
    <cfRule type="expression" dxfId="35" priority="50">
      <formula>K$6=TODAY()</formula>
    </cfRule>
  </conditionalFormatting>
  <conditionalFormatting sqref="K72:BN72">
    <cfRule type="expression" dxfId="34" priority="49">
      <formula>K$6=TODAY()</formula>
    </cfRule>
  </conditionalFormatting>
  <conditionalFormatting sqref="K75:BN75">
    <cfRule type="expression" dxfId="33" priority="48">
      <formula>K$6=TODAY()</formula>
    </cfRule>
  </conditionalFormatting>
  <conditionalFormatting sqref="K74:BN74">
    <cfRule type="expression" dxfId="32" priority="47">
      <formula>K$6=TODAY()</formula>
    </cfRule>
  </conditionalFormatting>
  <conditionalFormatting sqref="K71:BN71">
    <cfRule type="expression" dxfId="31" priority="46">
      <formula>K$6=TODAY()</formula>
    </cfRule>
  </conditionalFormatting>
  <conditionalFormatting sqref="H67">
    <cfRule type="dataBar" priority="45">
      <dataBar>
        <cfvo type="num" val="0"/>
        <cfvo type="num" val="1"/>
        <color theme="0" tint="-0.249977111117893"/>
      </dataBar>
      <extLst>
        <ext xmlns:x14="http://schemas.microsoft.com/office/spreadsheetml/2009/9/main" uri="{B025F937-C7B1-47D3-B67F-A62EFF666E3E}">
          <x14:id>{777BDEDF-21D5-404A-AE5F-AA94F2976602}</x14:id>
        </ext>
      </extLst>
    </cfRule>
  </conditionalFormatting>
  <conditionalFormatting sqref="K67:BN67">
    <cfRule type="expression" dxfId="30" priority="44">
      <formula>K$6=TODAY()</formula>
    </cfRule>
  </conditionalFormatting>
  <conditionalFormatting sqref="H79:H88">
    <cfRule type="dataBar" priority="43">
      <dataBar>
        <cfvo type="num" val="0"/>
        <cfvo type="num" val="1"/>
        <color theme="0" tint="-0.249977111117893"/>
      </dataBar>
      <extLst>
        <ext xmlns:x14="http://schemas.microsoft.com/office/spreadsheetml/2009/9/main" uri="{B025F937-C7B1-47D3-B67F-A62EFF666E3E}">
          <x14:id>{3C9B01F1-5CCE-4D8B-BCD6-BBD8936AE311}</x14:id>
        </ext>
      </extLst>
    </cfRule>
  </conditionalFormatting>
  <conditionalFormatting sqref="K84:BN84">
    <cfRule type="expression" dxfId="29" priority="42">
      <formula>K$6=TODAY()</formula>
    </cfRule>
  </conditionalFormatting>
  <conditionalFormatting sqref="K79:BN79">
    <cfRule type="expression" dxfId="28" priority="41">
      <formula>K$6=TODAY()</formula>
    </cfRule>
  </conditionalFormatting>
  <conditionalFormatting sqref="K80:BN80">
    <cfRule type="expression" dxfId="27" priority="40">
      <formula>K$6=TODAY()</formula>
    </cfRule>
  </conditionalFormatting>
  <conditionalFormatting sqref="K81:BN81">
    <cfRule type="expression" dxfId="26" priority="39">
      <formula>K$6=TODAY()</formula>
    </cfRule>
  </conditionalFormatting>
  <conditionalFormatting sqref="K83:BN83">
    <cfRule type="expression" dxfId="25" priority="38">
      <formula>K$6=TODAY()</formula>
    </cfRule>
  </conditionalFormatting>
  <conditionalFormatting sqref="K85:BN85">
    <cfRule type="expression" dxfId="24" priority="37">
      <formula>K$6=TODAY()</formula>
    </cfRule>
  </conditionalFormatting>
  <conditionalFormatting sqref="K82:BN82">
    <cfRule type="expression" dxfId="23" priority="36">
      <formula>K$6=TODAY()</formula>
    </cfRule>
  </conditionalFormatting>
  <conditionalFormatting sqref="H78">
    <cfRule type="dataBar" priority="35">
      <dataBar>
        <cfvo type="num" val="0"/>
        <cfvo type="num" val="1"/>
        <color theme="0" tint="-0.249977111117893"/>
      </dataBar>
      <extLst>
        <ext xmlns:x14="http://schemas.microsoft.com/office/spreadsheetml/2009/9/main" uri="{B025F937-C7B1-47D3-B67F-A62EFF666E3E}">
          <x14:id>{632948B1-33FC-4A4B-A05B-FEEF04D9AB5E}</x14:id>
        </ext>
      </extLst>
    </cfRule>
  </conditionalFormatting>
  <conditionalFormatting sqref="K78:BN78">
    <cfRule type="expression" dxfId="22" priority="34">
      <formula>K$6=TODAY()</formula>
    </cfRule>
  </conditionalFormatting>
  <conditionalFormatting sqref="H76">
    <cfRule type="dataBar" priority="33">
      <dataBar>
        <cfvo type="num" val="0"/>
        <cfvo type="num" val="1"/>
        <color theme="0" tint="-0.249977111117893"/>
      </dataBar>
      <extLst>
        <ext xmlns:x14="http://schemas.microsoft.com/office/spreadsheetml/2009/9/main" uri="{B025F937-C7B1-47D3-B67F-A62EFF666E3E}">
          <x14:id>{59A0C5B5-2324-405B-A012-6BFA2D653AE2}</x14:id>
        </ext>
      </extLst>
    </cfRule>
  </conditionalFormatting>
  <conditionalFormatting sqref="K76:BN76">
    <cfRule type="expression" dxfId="21" priority="32">
      <formula>K$6=TODAY()</formula>
    </cfRule>
  </conditionalFormatting>
  <conditionalFormatting sqref="H86:H87">
    <cfRule type="dataBar" priority="31">
      <dataBar>
        <cfvo type="num" val="0"/>
        <cfvo type="num" val="1"/>
        <color theme="0" tint="-0.249977111117893"/>
      </dataBar>
      <extLst>
        <ext xmlns:x14="http://schemas.microsoft.com/office/spreadsheetml/2009/9/main" uri="{B025F937-C7B1-47D3-B67F-A62EFF666E3E}">
          <x14:id>{FDC62BB5-5952-41E7-A9F8-0F714F6DF1BE}</x14:id>
        </ext>
      </extLst>
    </cfRule>
  </conditionalFormatting>
  <conditionalFormatting sqref="K86:BN87">
    <cfRule type="expression" dxfId="20" priority="30">
      <formula>K$6=TODAY()</formula>
    </cfRule>
  </conditionalFormatting>
  <conditionalFormatting sqref="H66">
    <cfRule type="dataBar" priority="29">
      <dataBar>
        <cfvo type="num" val="0"/>
        <cfvo type="num" val="1"/>
        <color theme="0" tint="-0.249977111117893"/>
      </dataBar>
      <extLst>
        <ext xmlns:x14="http://schemas.microsoft.com/office/spreadsheetml/2009/9/main" uri="{B025F937-C7B1-47D3-B67F-A62EFF666E3E}">
          <x14:id>{D19C0694-AA9D-4229-9B63-B439F1E14A71}</x14:id>
        </ext>
      </extLst>
    </cfRule>
  </conditionalFormatting>
  <conditionalFormatting sqref="K66:BN66">
    <cfRule type="expression" dxfId="19" priority="28">
      <formula>K$6=TODAY()</formula>
    </cfRule>
  </conditionalFormatting>
  <conditionalFormatting sqref="H77">
    <cfRule type="dataBar" priority="27">
      <dataBar>
        <cfvo type="num" val="0"/>
        <cfvo type="num" val="1"/>
        <color theme="0" tint="-0.249977111117893"/>
      </dataBar>
      <extLst>
        <ext xmlns:x14="http://schemas.microsoft.com/office/spreadsheetml/2009/9/main" uri="{B025F937-C7B1-47D3-B67F-A62EFF666E3E}">
          <x14:id>{CC82CCF8-CF21-46BB-909F-A2EECF11C087}</x14:id>
        </ext>
      </extLst>
    </cfRule>
  </conditionalFormatting>
  <conditionalFormatting sqref="K77:BN77">
    <cfRule type="expression" dxfId="18" priority="26">
      <formula>K$6=TODAY()</formula>
    </cfRule>
  </conditionalFormatting>
  <conditionalFormatting sqref="H88">
    <cfRule type="dataBar" priority="25">
      <dataBar>
        <cfvo type="num" val="0"/>
        <cfvo type="num" val="1"/>
        <color theme="0" tint="-0.249977111117893"/>
      </dataBar>
      <extLst>
        <ext xmlns:x14="http://schemas.microsoft.com/office/spreadsheetml/2009/9/main" uri="{B025F937-C7B1-47D3-B67F-A62EFF666E3E}">
          <x14:id>{C999B386-4034-497E-8663-A606327C5DD1}</x14:id>
        </ext>
      </extLst>
    </cfRule>
  </conditionalFormatting>
  <conditionalFormatting sqref="K88:BN88">
    <cfRule type="expression" dxfId="17" priority="24">
      <formula>K$6=TODAY()</formula>
    </cfRule>
  </conditionalFormatting>
  <conditionalFormatting sqref="H90:H96">
    <cfRule type="dataBar" priority="23">
      <dataBar>
        <cfvo type="num" val="0"/>
        <cfvo type="num" val="1"/>
        <color theme="0" tint="-0.249977111117893"/>
      </dataBar>
      <extLst>
        <ext xmlns:x14="http://schemas.microsoft.com/office/spreadsheetml/2009/9/main" uri="{B025F937-C7B1-47D3-B67F-A62EFF666E3E}">
          <x14:id>{A2085141-C12D-44AF-AB2C-A4BE2D88FC47}</x14:id>
        </ext>
      </extLst>
    </cfRule>
  </conditionalFormatting>
  <conditionalFormatting sqref="K95:BN95">
    <cfRule type="expression" dxfId="16" priority="22">
      <formula>K$6=TODAY()</formula>
    </cfRule>
  </conditionalFormatting>
  <conditionalFormatting sqref="K90:BN90">
    <cfRule type="expression" dxfId="15" priority="21">
      <formula>K$6=TODAY()</formula>
    </cfRule>
  </conditionalFormatting>
  <conditionalFormatting sqref="K91:BN91">
    <cfRule type="expression" dxfId="14" priority="20">
      <formula>K$6=TODAY()</formula>
    </cfRule>
  </conditionalFormatting>
  <conditionalFormatting sqref="K92:BN92">
    <cfRule type="expression" dxfId="13" priority="19">
      <formula>K$6=TODAY()</formula>
    </cfRule>
  </conditionalFormatting>
  <conditionalFormatting sqref="K94:BN94">
    <cfRule type="expression" dxfId="12" priority="18">
      <formula>K$6=TODAY()</formula>
    </cfRule>
  </conditionalFormatting>
  <conditionalFormatting sqref="K96:BN96">
    <cfRule type="expression" dxfId="11" priority="17">
      <formula>K$6=TODAY()</formula>
    </cfRule>
  </conditionalFormatting>
  <conditionalFormatting sqref="K93:BN93">
    <cfRule type="expression" dxfId="10" priority="16">
      <formula>K$6=TODAY()</formula>
    </cfRule>
  </conditionalFormatting>
  <conditionalFormatting sqref="H89">
    <cfRule type="dataBar" priority="15">
      <dataBar>
        <cfvo type="num" val="0"/>
        <cfvo type="num" val="1"/>
        <color theme="0" tint="-0.249977111117893"/>
      </dataBar>
      <extLst>
        <ext xmlns:x14="http://schemas.microsoft.com/office/spreadsheetml/2009/9/main" uri="{B025F937-C7B1-47D3-B67F-A62EFF666E3E}">
          <x14:id>{51063AB8-3C87-42CC-B540-992FC1446B5B}</x14:id>
        </ext>
      </extLst>
    </cfRule>
  </conditionalFormatting>
  <conditionalFormatting sqref="K89:BN89">
    <cfRule type="expression" dxfId="9" priority="14">
      <formula>K$6=TODAY()</formula>
    </cfRule>
  </conditionalFormatting>
  <conditionalFormatting sqref="H97:H98">
    <cfRule type="dataBar" priority="13">
      <dataBar>
        <cfvo type="num" val="0"/>
        <cfvo type="num" val="1"/>
        <color theme="0" tint="-0.249977111117893"/>
      </dataBar>
      <extLst>
        <ext xmlns:x14="http://schemas.microsoft.com/office/spreadsheetml/2009/9/main" uri="{B025F937-C7B1-47D3-B67F-A62EFF666E3E}">
          <x14:id>{FB1DABD7-870B-4080-BC96-E9CCBD5E0F48}</x14:id>
        </ext>
      </extLst>
    </cfRule>
  </conditionalFormatting>
  <conditionalFormatting sqref="K97:BN98">
    <cfRule type="expression" dxfId="8" priority="12">
      <formula>K$6=TODAY()</formula>
    </cfRule>
  </conditionalFormatting>
  <conditionalFormatting sqref="H99">
    <cfRule type="dataBar" priority="11">
      <dataBar>
        <cfvo type="num" val="0"/>
        <cfvo type="num" val="1"/>
        <color theme="0" tint="-0.249977111117893"/>
      </dataBar>
      <extLst>
        <ext xmlns:x14="http://schemas.microsoft.com/office/spreadsheetml/2009/9/main" uri="{B025F937-C7B1-47D3-B67F-A62EFF666E3E}">
          <x14:id>{53E71779-3D44-43A4-BB48-6960C8E3E031}</x14:id>
        </ext>
      </extLst>
    </cfRule>
  </conditionalFormatting>
  <conditionalFormatting sqref="K99:BN99">
    <cfRule type="expression" dxfId="7" priority="10">
      <formula>K$6=TODAY()</formula>
    </cfRule>
  </conditionalFormatting>
  <conditionalFormatting sqref="K125:BN129">
    <cfRule type="expression" dxfId="6" priority="8">
      <formula>AND($E125&lt;=K$6,ROUNDDOWN(($F125-$E125+1)*$H125,0)+$E125-1&gt;=K$6)</formula>
    </cfRule>
    <cfRule type="expression" dxfId="5" priority="9">
      <formula>AND(NOT(ISBLANK($E125)),$E125&lt;=K$6,$F125&gt;=K$6)</formula>
    </cfRule>
  </conditionalFormatting>
  <conditionalFormatting sqref="K125:BN125">
    <cfRule type="expression" dxfId="4" priority="7">
      <formula>K$6=TODAY()</formula>
    </cfRule>
  </conditionalFormatting>
  <conditionalFormatting sqref="H125">
    <cfRule type="dataBar" priority="6">
      <dataBar>
        <cfvo type="num" val="0"/>
        <cfvo type="num" val="1"/>
        <color theme="0" tint="-0.249977111117893"/>
      </dataBar>
      <extLst>
        <ext xmlns:x14="http://schemas.microsoft.com/office/spreadsheetml/2009/9/main" uri="{B025F937-C7B1-47D3-B67F-A62EFF666E3E}">
          <x14:id>{8CDDE2F7-5014-4922-8A92-95849CCAC183}</x14:id>
        </ext>
      </extLst>
    </cfRule>
  </conditionalFormatting>
  <conditionalFormatting sqref="H126:H129">
    <cfRule type="dataBar" priority="5">
      <dataBar>
        <cfvo type="num" val="0"/>
        <cfvo type="num" val="1"/>
        <color theme="0" tint="-0.249977111117893"/>
      </dataBar>
      <extLst>
        <ext xmlns:x14="http://schemas.microsoft.com/office/spreadsheetml/2009/9/main" uri="{B025F937-C7B1-47D3-B67F-A62EFF666E3E}">
          <x14:id>{A942A5B4-F97D-4080-AEB3-682BF59B9666}</x14:id>
        </ext>
      </extLst>
    </cfRule>
  </conditionalFormatting>
  <conditionalFormatting sqref="K126:BN126">
    <cfRule type="expression" dxfId="3" priority="4">
      <formula>K$6=TODAY()</formula>
    </cfRule>
  </conditionalFormatting>
  <conditionalFormatting sqref="K127:BN127">
    <cfRule type="expression" dxfId="2" priority="3">
      <formula>K$6=TODAY()</formula>
    </cfRule>
  </conditionalFormatting>
  <conditionalFormatting sqref="K128:BN128">
    <cfRule type="expression" dxfId="1" priority="2">
      <formula>K$6=TODAY()</formula>
    </cfRule>
  </conditionalFormatting>
  <conditionalFormatting sqref="K129:BN129">
    <cfRule type="expression" dxfId="0" priority="1">
      <formula>K$6=TODAY()</formula>
    </cfRule>
  </conditionalFormatting>
  <dataValidations count="1">
    <dataValidation allowBlank="1" showInputMessage="1" showErrorMessage="1" promptTitle="Display Week" prompt="Enter the week number to display first in the Gantt Chart. The weeks are numbered starting from the week containing the Start Date." sqref="I4" xr:uid="{00000000-0002-0000-0000-000000000000}"/>
  </dataValidations>
  <pageMargins left="0.25" right="0.25" top="0.5" bottom="0.5" header="0.5" footer="0.25"/>
  <pageSetup scale="61" fitToHeight="0" orientation="landscape" r:id="rId1"/>
  <headerFooter alignWithMargins="0"/>
  <ignoredErrors>
    <ignoredError sqref="A14 A136 A142 A9"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16385" r:id="rId4" name="Scroll Bar 1">
              <controlPr defaultSize="0" print="0" autoPict="0">
                <anchor moveWithCells="1">
                  <from>
                    <xdr:col>10</xdr:col>
                    <xdr:colOff>9525</xdr:colOff>
                    <xdr:row>1</xdr:row>
                    <xdr:rowOff>38100</xdr:rowOff>
                  </from>
                  <to>
                    <xdr:col>28</xdr:col>
                    <xdr:colOff>95250</xdr:colOff>
                    <xdr:row>1</xdr:row>
                    <xdr:rowOff>228600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57F9B348-9FD9-4140-AEB1-4468FCF4077B}">
            <x14:dataBar minLength="0" maxLength="100" gradient="0">
              <x14:cfvo type="num">
                <xm:f>0</xm:f>
              </x14:cfvo>
              <x14:cfvo type="num">
                <xm:f>1</xm:f>
              </x14:cfvo>
              <x14:negativeFillColor rgb="FFFF0000"/>
              <x14:axisColor rgb="FF000000"/>
            </x14:dataBar>
          </x14:cfRule>
          <xm:sqref>H151:H155 H144:H149 H136:H138 H142 H29:H45 H101:H109 H111:H119 H8:H21</xm:sqref>
        </x14:conditionalFormatting>
        <x14:conditionalFormatting xmlns:xm="http://schemas.microsoft.com/office/excel/2006/main">
          <x14:cfRule type="dataBar" id="{2B20E2AF-1686-4356-A6D1-47D36B2B4218}">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38B091C1-21D6-4DC7-A34F-5CE562069437}">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7ABA592C-1693-4C95-ACFE-D8957D7F48F8}">
            <x14:dataBar minLength="0" maxLength="100" gradient="0">
              <x14:cfvo type="num">
                <xm:f>0</xm:f>
              </x14:cfvo>
              <x14:cfvo type="num">
                <xm:f>1</xm:f>
              </x14:cfvo>
              <x14:negativeFillColor rgb="FFFF0000"/>
              <x14:axisColor rgb="FF000000"/>
            </x14:dataBar>
          </x14:cfRule>
          <xm:sqref>H23:H27</xm:sqref>
        </x14:conditionalFormatting>
        <x14:conditionalFormatting xmlns:xm="http://schemas.microsoft.com/office/excel/2006/main">
          <x14:cfRule type="dataBar" id="{74CFB81F-2BE5-4CF1-A9C1-A7ADABAC1BB9}">
            <x14:dataBar minLength="0" maxLength="100" gradient="0">
              <x14:cfvo type="num">
                <xm:f>0</xm:f>
              </x14:cfvo>
              <x14:cfvo type="num">
                <xm:f>1</xm:f>
              </x14:cfvo>
              <x14:negativeFillColor rgb="FFFF0000"/>
              <x14:axisColor rgb="FF000000"/>
            </x14:dataBar>
          </x14:cfRule>
          <xm:sqref>H143</xm:sqref>
        </x14:conditionalFormatting>
        <x14:conditionalFormatting xmlns:xm="http://schemas.microsoft.com/office/excel/2006/main">
          <x14:cfRule type="dataBar" id="{5EBF337C-3A4E-4696-A759-190BD0503174}">
            <x14:dataBar minLength="0" maxLength="100" gradient="0">
              <x14:cfvo type="num">
                <xm:f>0</xm:f>
              </x14:cfvo>
              <x14:cfvo type="num">
                <xm:f>1</xm:f>
              </x14:cfvo>
              <x14:negativeFillColor rgb="FFFF0000"/>
              <x14:axisColor rgb="FF000000"/>
            </x14:dataBar>
          </x14:cfRule>
          <xm:sqref>H121:H124</xm:sqref>
        </x14:conditionalFormatting>
        <x14:conditionalFormatting xmlns:xm="http://schemas.microsoft.com/office/excel/2006/main">
          <x14:cfRule type="dataBar" id="{A1EA0970-8EC7-4029-AA76-45436CF788E0}">
            <x14:dataBar minLength="0" maxLength="100" gradient="0">
              <x14:cfvo type="num">
                <xm:f>0</xm:f>
              </x14:cfvo>
              <x14:cfvo type="num">
                <xm:f>1</xm:f>
              </x14:cfvo>
              <x14:negativeFillColor rgb="FFFF0000"/>
              <x14:axisColor rgb="FF000000"/>
            </x14:dataBar>
          </x14:cfRule>
          <xm:sqref>H131:H133</xm:sqref>
        </x14:conditionalFormatting>
        <x14:conditionalFormatting xmlns:xm="http://schemas.microsoft.com/office/excel/2006/main">
          <x14:cfRule type="dataBar" id="{A7863715-5CA0-4C5A-9016-274005A70360}">
            <x14:dataBar minLength="0" maxLength="100" gradient="0">
              <x14:cfvo type="num">
                <xm:f>0</xm:f>
              </x14:cfvo>
              <x14:cfvo type="num">
                <xm:f>1</xm:f>
              </x14:cfvo>
              <x14:negativeFillColor rgb="FFFF0000"/>
              <x14:axisColor rgb="FF000000"/>
            </x14:dataBar>
          </x14:cfRule>
          <xm:sqref>H141</xm:sqref>
        </x14:conditionalFormatting>
        <x14:conditionalFormatting xmlns:xm="http://schemas.microsoft.com/office/excel/2006/main">
          <x14:cfRule type="dataBar" id="{712178FF-D4F4-4A51-BE0A-593A9705EAFE}">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D20D58F9-6A5A-44FB-9F84-4BAD6B61F31D}">
            <x14:dataBar minLength="0" maxLength="100" gradient="0">
              <x14:cfvo type="num">
                <xm:f>0</xm:f>
              </x14:cfvo>
              <x14:cfvo type="num">
                <xm:f>1</xm:f>
              </x14:cfvo>
              <x14:negativeFillColor rgb="FFFF0000"/>
              <x14:axisColor rgb="FF000000"/>
            </x14:dataBar>
          </x14:cfRule>
          <xm:sqref>H100</xm:sqref>
        </x14:conditionalFormatting>
        <x14:conditionalFormatting xmlns:xm="http://schemas.microsoft.com/office/excel/2006/main">
          <x14:cfRule type="dataBar" id="{633C7150-1994-4947-B17A-E4EEC50156C0}">
            <x14:dataBar minLength="0" maxLength="100" gradient="0">
              <x14:cfvo type="num">
                <xm:f>0</xm:f>
              </x14:cfvo>
              <x14:cfvo type="num">
                <xm:f>1</xm:f>
              </x14:cfvo>
              <x14:negativeFillColor rgb="FFFF0000"/>
              <x14:axisColor rgb="FF000000"/>
            </x14:dataBar>
          </x14:cfRule>
          <xm:sqref>H28</xm:sqref>
        </x14:conditionalFormatting>
        <x14:conditionalFormatting xmlns:xm="http://schemas.microsoft.com/office/excel/2006/main">
          <x14:cfRule type="dataBar" id="{58405C5C-5580-4CDD-AB16-D929434F335D}">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5A1E29BF-8588-4A82-B368-17AE7544F722}">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0242FB7B-A3C4-44EA-AD8A-CF1CE90AEA79}">
            <x14:dataBar minLength="0" maxLength="100" gradient="0">
              <x14:cfvo type="num">
                <xm:f>0</xm:f>
              </x14:cfvo>
              <x14:cfvo type="num">
                <xm:f>1</xm:f>
              </x14:cfvo>
              <x14:negativeFillColor rgb="FFFF0000"/>
              <x14:axisColor rgb="FF000000"/>
            </x14:dataBar>
          </x14:cfRule>
          <xm:sqref>H135</xm:sqref>
        </x14:conditionalFormatting>
        <x14:conditionalFormatting xmlns:xm="http://schemas.microsoft.com/office/excel/2006/main">
          <x14:cfRule type="dataBar" id="{D5F86A2D-4346-4E1E-8B90-A6FB0BFEFFC7}">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058F2081-8332-4787-903E-05B5F09D0C56}">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43A55496-4A5F-485A-8CFD-1AD5531E2AF3}">
            <x14:dataBar minLength="0" maxLength="100" gradient="0">
              <x14:cfvo type="num">
                <xm:f>0</xm:f>
              </x14:cfvo>
              <x14:cfvo type="num">
                <xm:f>1</xm:f>
              </x14:cfvo>
              <x14:negativeFillColor rgb="FFFF0000"/>
              <x14:axisColor rgb="FF000000"/>
            </x14:dataBar>
          </x14:cfRule>
          <xm:sqref>H46:H66 H68:H77</xm:sqref>
        </x14:conditionalFormatting>
        <x14:conditionalFormatting xmlns:xm="http://schemas.microsoft.com/office/excel/2006/main">
          <x14:cfRule type="dataBar" id="{777BDEDF-21D5-404A-AE5F-AA94F2976602}">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3C9B01F1-5CCE-4D8B-BCD6-BBD8936AE311}">
            <x14:dataBar minLength="0" maxLength="100" gradient="0">
              <x14:cfvo type="num">
                <xm:f>0</xm:f>
              </x14:cfvo>
              <x14:cfvo type="num">
                <xm:f>1</xm:f>
              </x14:cfvo>
              <x14:negativeFillColor rgb="FFFF0000"/>
              <x14:axisColor rgb="FF000000"/>
            </x14:dataBar>
          </x14:cfRule>
          <xm:sqref>H79:H88</xm:sqref>
        </x14:conditionalFormatting>
        <x14:conditionalFormatting xmlns:xm="http://schemas.microsoft.com/office/excel/2006/main">
          <x14:cfRule type="dataBar" id="{632948B1-33FC-4A4B-A05B-FEEF04D9AB5E}">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59A0C5B5-2324-405B-A012-6BFA2D653AE2}">
            <x14:dataBar minLength="0" maxLength="100" gradient="0">
              <x14:cfvo type="num">
                <xm:f>0</xm:f>
              </x14:cfvo>
              <x14:cfvo type="num">
                <xm:f>1</xm:f>
              </x14:cfvo>
              <x14:negativeFillColor rgb="FFFF0000"/>
              <x14:axisColor rgb="FF000000"/>
            </x14:dataBar>
          </x14:cfRule>
          <xm:sqref>H76</xm:sqref>
        </x14:conditionalFormatting>
        <x14:conditionalFormatting xmlns:xm="http://schemas.microsoft.com/office/excel/2006/main">
          <x14:cfRule type="dataBar" id="{FDC62BB5-5952-41E7-A9F8-0F714F6DF1BE}">
            <x14:dataBar minLength="0" maxLength="100" gradient="0">
              <x14:cfvo type="num">
                <xm:f>0</xm:f>
              </x14:cfvo>
              <x14:cfvo type="num">
                <xm:f>1</xm:f>
              </x14:cfvo>
              <x14:negativeFillColor rgb="FFFF0000"/>
              <x14:axisColor rgb="FF000000"/>
            </x14:dataBar>
          </x14:cfRule>
          <xm:sqref>H86:H87</xm:sqref>
        </x14:conditionalFormatting>
        <x14:conditionalFormatting xmlns:xm="http://schemas.microsoft.com/office/excel/2006/main">
          <x14:cfRule type="dataBar" id="{D19C0694-AA9D-4229-9B63-B439F1E14A71}">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CC82CCF8-CF21-46BB-909F-A2EECF11C087}">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C999B386-4034-497E-8663-A606327C5DD1}">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A2085141-C12D-44AF-AB2C-A4BE2D88FC47}">
            <x14:dataBar minLength="0" maxLength="100" gradient="0">
              <x14:cfvo type="num">
                <xm:f>0</xm:f>
              </x14:cfvo>
              <x14:cfvo type="num">
                <xm:f>1</xm:f>
              </x14:cfvo>
              <x14:negativeFillColor rgb="FFFF0000"/>
              <x14:axisColor rgb="FF000000"/>
            </x14:dataBar>
          </x14:cfRule>
          <xm:sqref>H90:H96</xm:sqref>
        </x14:conditionalFormatting>
        <x14:conditionalFormatting xmlns:xm="http://schemas.microsoft.com/office/excel/2006/main">
          <x14:cfRule type="dataBar" id="{51063AB8-3C87-42CC-B540-992FC1446B5B}">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FB1DABD7-870B-4080-BC96-E9CCBD5E0F48}">
            <x14:dataBar minLength="0" maxLength="100" gradient="0">
              <x14:cfvo type="num">
                <xm:f>0</xm:f>
              </x14:cfvo>
              <x14:cfvo type="num">
                <xm:f>1</xm:f>
              </x14:cfvo>
              <x14:negativeFillColor rgb="FFFF0000"/>
              <x14:axisColor rgb="FF000000"/>
            </x14:dataBar>
          </x14:cfRule>
          <xm:sqref>H97:H98</xm:sqref>
        </x14:conditionalFormatting>
        <x14:conditionalFormatting xmlns:xm="http://schemas.microsoft.com/office/excel/2006/main">
          <x14:cfRule type="dataBar" id="{53E71779-3D44-43A4-BB48-6960C8E3E031}">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8CDDE2F7-5014-4922-8A92-95849CCAC183}">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A942A5B4-F97D-4080-AEB3-682BF59B9666}">
            <x14:dataBar minLength="0" maxLength="100" gradient="0">
              <x14:cfvo type="num">
                <xm:f>0</xm:f>
              </x14:cfvo>
              <x14:cfvo type="num">
                <xm:f>1</xm:f>
              </x14:cfvo>
              <x14:negativeFillColor rgb="FFFF0000"/>
              <x14:axisColor rgb="FF000000"/>
            </x14:dataBar>
          </x14:cfRule>
          <xm:sqref>H126:H129</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D93"/>
  <sheetViews>
    <sheetView showGridLines="0" workbookViewId="0">
      <selection activeCell="A3" sqref="A3"/>
    </sheetView>
  </sheetViews>
  <sheetFormatPr defaultColWidth="8.85546875" defaultRowHeight="12.75" x14ac:dyDescent="0.2"/>
  <cols>
    <col min="1" max="1" width="5.5703125" style="1" customWidth="1"/>
    <col min="2" max="2" width="90.42578125" style="1" customWidth="1"/>
    <col min="3" max="3" width="16.42578125" style="1" bestFit="1" customWidth="1"/>
    <col min="4" max="16384" width="8.85546875" style="1"/>
  </cols>
  <sheetData>
    <row r="1" spans="1:4" ht="30" customHeight="1" x14ac:dyDescent="0.2">
      <c r="A1" s="20" t="s">
        <v>74</v>
      </c>
      <c r="B1" s="21"/>
    </row>
    <row r="2" spans="1:4" ht="14.25" x14ac:dyDescent="0.2">
      <c r="A2" s="127" t="s">
        <v>46</v>
      </c>
      <c r="B2" s="2"/>
    </row>
    <row r="3" spans="1:4" x14ac:dyDescent="0.2">
      <c r="B3" s="2"/>
    </row>
    <row r="4" spans="1:4" ht="18" x14ac:dyDescent="0.25">
      <c r="A4" s="128" t="s">
        <v>75</v>
      </c>
      <c r="B4" s="14"/>
    </row>
    <row r="5" spans="1:4" ht="57" x14ac:dyDescent="0.2">
      <c r="B5" s="129" t="s">
        <v>76</v>
      </c>
    </row>
    <row r="7" spans="1:4" ht="28.5" x14ac:dyDescent="0.2">
      <c r="B7" s="129" t="s">
        <v>19</v>
      </c>
    </row>
    <row r="9" spans="1:4" ht="14.25" x14ac:dyDescent="0.2">
      <c r="B9" s="127" t="s">
        <v>58</v>
      </c>
    </row>
    <row r="11" spans="1:4" ht="28.5" x14ac:dyDescent="0.2">
      <c r="B11" s="130" t="s">
        <v>59</v>
      </c>
    </row>
    <row r="13" spans="1:4" ht="18" x14ac:dyDescent="0.25">
      <c r="A13" s="230" t="s">
        <v>2</v>
      </c>
      <c r="B13" s="230"/>
    </row>
    <row r="15" spans="1:4" ht="18" x14ac:dyDescent="0.2">
      <c r="A15" s="131"/>
      <c r="B15" s="132" t="s">
        <v>77</v>
      </c>
      <c r="C15" s="133"/>
      <c r="D15" s="133"/>
    </row>
    <row r="16" spans="1:4" ht="18" x14ac:dyDescent="0.2">
      <c r="A16" s="131"/>
      <c r="B16" s="132" t="s">
        <v>78</v>
      </c>
      <c r="C16" s="133"/>
      <c r="D16" s="133"/>
    </row>
    <row r="17" spans="1:2" ht="18" x14ac:dyDescent="0.25">
      <c r="A17" s="134"/>
      <c r="B17" s="132" t="s">
        <v>79</v>
      </c>
    </row>
    <row r="18" spans="1:2" ht="18" x14ac:dyDescent="0.25">
      <c r="A18" s="134"/>
      <c r="B18" s="132" t="s">
        <v>80</v>
      </c>
    </row>
    <row r="19" spans="1:2" ht="28.5" x14ac:dyDescent="0.25">
      <c r="A19" s="134"/>
      <c r="B19" s="132" t="s">
        <v>130</v>
      </c>
    </row>
    <row r="20" spans="1:2" ht="18" x14ac:dyDescent="0.25">
      <c r="A20" s="134"/>
      <c r="B20" s="132" t="s">
        <v>81</v>
      </c>
    </row>
    <row r="21" spans="1:2" ht="18" x14ac:dyDescent="0.25">
      <c r="A21" s="134"/>
      <c r="B21" s="135" t="s">
        <v>82</v>
      </c>
    </row>
    <row r="22" spans="1:2" ht="18" x14ac:dyDescent="0.25">
      <c r="A22" s="134"/>
      <c r="B22" s="3"/>
    </row>
    <row r="23" spans="1:2" ht="18" x14ac:dyDescent="0.25">
      <c r="A23" s="230" t="s">
        <v>83</v>
      </c>
      <c r="B23" s="230"/>
    </row>
    <row r="24" spans="1:2" ht="43.5" x14ac:dyDescent="0.25">
      <c r="A24" s="134"/>
      <c r="B24" s="132" t="s">
        <v>84</v>
      </c>
    </row>
    <row r="25" spans="1:2" ht="18" x14ac:dyDescent="0.25">
      <c r="A25" s="134"/>
      <c r="B25" s="132"/>
    </row>
    <row r="26" spans="1:2" ht="18" x14ac:dyDescent="0.25">
      <c r="A26" s="134"/>
      <c r="B26" s="136" t="s">
        <v>85</v>
      </c>
    </row>
    <row r="27" spans="1:2" ht="18" x14ac:dyDescent="0.25">
      <c r="A27" s="134"/>
      <c r="B27" s="132" t="s">
        <v>86</v>
      </c>
    </row>
    <row r="28" spans="1:2" ht="28.5" x14ac:dyDescent="0.25">
      <c r="A28" s="134"/>
      <c r="B28" s="132" t="s">
        <v>87</v>
      </c>
    </row>
    <row r="29" spans="1:2" ht="18" x14ac:dyDescent="0.25">
      <c r="A29" s="134"/>
      <c r="B29" s="132"/>
    </row>
    <row r="30" spans="1:2" ht="18" x14ac:dyDescent="0.25">
      <c r="A30" s="134"/>
      <c r="B30" s="136" t="s">
        <v>88</v>
      </c>
    </row>
    <row r="31" spans="1:2" ht="18" x14ac:dyDescent="0.25">
      <c r="A31" s="134"/>
      <c r="B31" s="132" t="s">
        <v>89</v>
      </c>
    </row>
    <row r="32" spans="1:2" ht="18" x14ac:dyDescent="0.25">
      <c r="A32" s="134"/>
      <c r="B32" s="132" t="s">
        <v>90</v>
      </c>
    </row>
    <row r="33" spans="1:2" ht="18" x14ac:dyDescent="0.25">
      <c r="A33" s="134"/>
      <c r="B33" s="3"/>
    </row>
    <row r="34" spans="1:2" ht="28.5" x14ac:dyDescent="0.25">
      <c r="A34" s="134"/>
      <c r="B34" s="132" t="s">
        <v>91</v>
      </c>
    </row>
    <row r="35" spans="1:2" ht="18" x14ac:dyDescent="0.25">
      <c r="A35" s="134"/>
      <c r="B35" s="137" t="s">
        <v>92</v>
      </c>
    </row>
    <row r="36" spans="1:2" ht="18" x14ac:dyDescent="0.25">
      <c r="A36" s="134"/>
      <c r="B36" s="3"/>
    </row>
    <row r="37" spans="1:2" ht="18" x14ac:dyDescent="0.25">
      <c r="A37" s="230" t="s">
        <v>7</v>
      </c>
      <c r="B37" s="230"/>
    </row>
    <row r="38" spans="1:2" ht="28.5" x14ac:dyDescent="0.2">
      <c r="B38" s="132" t="s">
        <v>93</v>
      </c>
    </row>
    <row r="40" spans="1:2" ht="14.25" x14ac:dyDescent="0.2">
      <c r="B40" s="132" t="s">
        <v>94</v>
      </c>
    </row>
    <row r="42" spans="1:2" ht="28.5" x14ac:dyDescent="0.2">
      <c r="B42" s="132" t="s">
        <v>95</v>
      </c>
    </row>
    <row r="44" spans="1:2" ht="28.5" x14ac:dyDescent="0.2">
      <c r="B44" s="132" t="s">
        <v>96</v>
      </c>
    </row>
    <row r="45" spans="1:2" x14ac:dyDescent="0.2">
      <c r="B45" s="10"/>
    </row>
    <row r="46" spans="1:2" ht="28.5" x14ac:dyDescent="0.2">
      <c r="B46" s="132" t="s">
        <v>97</v>
      </c>
    </row>
    <row r="48" spans="1:2" ht="18" x14ac:dyDescent="0.25">
      <c r="A48" s="230" t="s">
        <v>5</v>
      </c>
      <c r="B48" s="230"/>
    </row>
    <row r="49" spans="1:2" ht="28.5" x14ac:dyDescent="0.2">
      <c r="B49" s="132" t="s">
        <v>98</v>
      </c>
    </row>
    <row r="51" spans="1:2" ht="14.25" x14ac:dyDescent="0.2">
      <c r="A51" s="138" t="s">
        <v>8</v>
      </c>
      <c r="B51" s="132" t="s">
        <v>9</v>
      </c>
    </row>
    <row r="52" spans="1:2" ht="14.25" x14ac:dyDescent="0.2">
      <c r="A52" s="138" t="s">
        <v>10</v>
      </c>
      <c r="B52" s="132" t="s">
        <v>11</v>
      </c>
    </row>
    <row r="53" spans="1:2" ht="14.25" x14ac:dyDescent="0.2">
      <c r="A53" s="138" t="s">
        <v>12</v>
      </c>
      <c r="B53" s="132" t="s">
        <v>13</v>
      </c>
    </row>
    <row r="54" spans="1:2" ht="28.5" x14ac:dyDescent="0.2">
      <c r="A54" s="130"/>
      <c r="B54" s="132" t="s">
        <v>99</v>
      </c>
    </row>
    <row r="55" spans="1:2" ht="28.5" x14ac:dyDescent="0.2">
      <c r="A55" s="130"/>
      <c r="B55" s="132" t="s">
        <v>100</v>
      </c>
    </row>
    <row r="56" spans="1:2" ht="14.25" x14ac:dyDescent="0.2">
      <c r="A56" s="138" t="s">
        <v>14</v>
      </c>
      <c r="B56" s="132" t="s">
        <v>15</v>
      </c>
    </row>
    <row r="57" spans="1:2" ht="14.25" x14ac:dyDescent="0.2">
      <c r="A57" s="130"/>
      <c r="B57" s="132" t="s">
        <v>101</v>
      </c>
    </row>
    <row r="58" spans="1:2" ht="14.25" x14ac:dyDescent="0.2">
      <c r="A58" s="130"/>
      <c r="B58" s="132" t="s">
        <v>102</v>
      </c>
    </row>
    <row r="59" spans="1:2" ht="14.25" x14ac:dyDescent="0.2">
      <c r="A59" s="138" t="s">
        <v>16</v>
      </c>
      <c r="B59" s="132" t="s">
        <v>17</v>
      </c>
    </row>
    <row r="60" spans="1:2" ht="28.5" x14ac:dyDescent="0.2">
      <c r="A60" s="130"/>
      <c r="B60" s="132" t="s">
        <v>103</v>
      </c>
    </row>
    <row r="61" spans="1:2" ht="14.25" x14ac:dyDescent="0.2">
      <c r="A61" s="138" t="s">
        <v>104</v>
      </c>
      <c r="B61" s="132" t="s">
        <v>105</v>
      </c>
    </row>
    <row r="62" spans="1:2" ht="14.25" x14ac:dyDescent="0.2">
      <c r="A62" s="139"/>
      <c r="B62" s="132" t="s">
        <v>106</v>
      </c>
    </row>
    <row r="63" spans="1:2" x14ac:dyDescent="0.2">
      <c r="B63" s="4"/>
    </row>
    <row r="64" spans="1:2" ht="18" x14ac:dyDescent="0.25">
      <c r="A64" s="230" t="s">
        <v>6</v>
      </c>
      <c r="B64" s="230"/>
    </row>
    <row r="65" spans="1:2" ht="42.75" x14ac:dyDescent="0.2">
      <c r="B65" s="132" t="s">
        <v>107</v>
      </c>
    </row>
    <row r="67" spans="1:2" ht="18" x14ac:dyDescent="0.25">
      <c r="A67" s="230" t="s">
        <v>3</v>
      </c>
      <c r="B67" s="230"/>
    </row>
    <row r="68" spans="1:2" ht="15" x14ac:dyDescent="0.25">
      <c r="A68" s="140" t="s">
        <v>4</v>
      </c>
      <c r="B68" s="141" t="s">
        <v>108</v>
      </c>
    </row>
    <row r="69" spans="1:2" ht="28.5" x14ac:dyDescent="0.2">
      <c r="A69" s="139"/>
      <c r="B69" s="142" t="s">
        <v>109</v>
      </c>
    </row>
    <row r="70" spans="1:2" ht="14.25" x14ac:dyDescent="0.2">
      <c r="A70" s="139"/>
      <c r="B70" s="143"/>
    </row>
    <row r="71" spans="1:2" ht="15" x14ac:dyDescent="0.25">
      <c r="A71" s="140" t="s">
        <v>4</v>
      </c>
      <c r="B71" s="141" t="s">
        <v>110</v>
      </c>
    </row>
    <row r="72" spans="1:2" ht="28.5" x14ac:dyDescent="0.2">
      <c r="A72" s="139"/>
      <c r="B72" s="142" t="s">
        <v>111</v>
      </c>
    </row>
    <row r="73" spans="1:2" ht="14.25" x14ac:dyDescent="0.2">
      <c r="A73" s="139"/>
      <c r="B73" s="143"/>
    </row>
    <row r="74" spans="1:2" ht="15" x14ac:dyDescent="0.25">
      <c r="A74" s="140" t="s">
        <v>4</v>
      </c>
      <c r="B74" s="144" t="s">
        <v>112</v>
      </c>
    </row>
    <row r="75" spans="1:2" ht="42.75" x14ac:dyDescent="0.2">
      <c r="A75" s="139"/>
      <c r="B75" s="129" t="s">
        <v>113</v>
      </c>
    </row>
    <row r="76" spans="1:2" ht="14.25" x14ac:dyDescent="0.2">
      <c r="A76" s="139"/>
      <c r="B76" s="139"/>
    </row>
    <row r="77" spans="1:2" ht="15" x14ac:dyDescent="0.25">
      <c r="A77" s="140" t="s">
        <v>4</v>
      </c>
      <c r="B77" s="144" t="s">
        <v>114</v>
      </c>
    </row>
    <row r="78" spans="1:2" ht="28.5" x14ac:dyDescent="0.2">
      <c r="A78" s="139"/>
      <c r="B78" s="129" t="s">
        <v>115</v>
      </c>
    </row>
    <row r="79" spans="1:2" ht="14.25" x14ac:dyDescent="0.2">
      <c r="A79" s="139"/>
      <c r="B79" s="139"/>
    </row>
    <row r="80" spans="1:2" ht="15" x14ac:dyDescent="0.25">
      <c r="A80" s="140" t="s">
        <v>4</v>
      </c>
      <c r="B80" s="144" t="s">
        <v>116</v>
      </c>
    </row>
    <row r="81" spans="1:2" ht="14.25" x14ac:dyDescent="0.2">
      <c r="A81" s="139"/>
      <c r="B81" s="145" t="s">
        <v>117</v>
      </c>
    </row>
    <row r="82" spans="1:2" ht="14.25" x14ac:dyDescent="0.2">
      <c r="A82" s="139"/>
      <c r="B82" s="145" t="s">
        <v>118</v>
      </c>
    </row>
    <row r="83" spans="1:2" ht="14.25" x14ac:dyDescent="0.2">
      <c r="A83" s="139"/>
      <c r="B83" s="145" t="s">
        <v>119</v>
      </c>
    </row>
    <row r="84" spans="1:2" ht="15" x14ac:dyDescent="0.25">
      <c r="A84" s="139"/>
      <c r="B84" s="146"/>
    </row>
    <row r="85" spans="1:2" ht="15" x14ac:dyDescent="0.25">
      <c r="A85" s="140" t="s">
        <v>4</v>
      </c>
      <c r="B85" s="144" t="s">
        <v>120</v>
      </c>
    </row>
    <row r="86" spans="1:2" ht="42.75" x14ac:dyDescent="0.2">
      <c r="A86" s="139"/>
      <c r="B86" s="129" t="s">
        <v>121</v>
      </c>
    </row>
    <row r="87" spans="1:2" ht="14.25" x14ac:dyDescent="0.2">
      <c r="A87" s="139"/>
      <c r="B87" s="147" t="s">
        <v>122</v>
      </c>
    </row>
    <row r="88" spans="1:2" ht="57" x14ac:dyDescent="0.2">
      <c r="A88" s="139"/>
      <c r="B88" s="148" t="s">
        <v>123</v>
      </c>
    </row>
    <row r="89" spans="1:2" ht="14.25" x14ac:dyDescent="0.2">
      <c r="A89" s="139"/>
      <c r="B89" s="139"/>
    </row>
    <row r="90" spans="1:2" ht="15" x14ac:dyDescent="0.25">
      <c r="A90" s="140" t="s">
        <v>4</v>
      </c>
      <c r="B90" s="144" t="s">
        <v>124</v>
      </c>
    </row>
    <row r="91" spans="1:2" ht="28.5" x14ac:dyDescent="0.2">
      <c r="A91" s="130"/>
      <c r="B91" s="145" t="s">
        <v>18</v>
      </c>
    </row>
    <row r="93" spans="1:2" x14ac:dyDescent="0.2">
      <c r="A93" s="15" t="s">
        <v>51</v>
      </c>
    </row>
  </sheetData>
  <mergeCells count="6">
    <mergeCell ref="A67:B67"/>
    <mergeCell ref="A23:B23"/>
    <mergeCell ref="A13:B13"/>
    <mergeCell ref="A37:B37"/>
    <mergeCell ref="A48:B48"/>
    <mergeCell ref="A64:B64"/>
  </mergeCells>
  <phoneticPr fontId="5" type="noConversion"/>
  <hyperlinks>
    <hyperlink ref="B9" r:id="rId1" xr:uid="{00000000-0004-0000-0100-000000000000}"/>
    <hyperlink ref="A2" r:id="rId2" xr:uid="{00000000-0004-0000-0100-000001000000}"/>
    <hyperlink ref="B35" r:id="rId3" xr:uid="{00000000-0004-0000-0100-000002000000}"/>
  </hyperlinks>
  <pageMargins left="0.5" right="0.5" top="0.25" bottom="0.25" header="0.5" footer="0.5"/>
  <pageSetup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6"/>
  <sheetViews>
    <sheetView showGridLines="0" workbookViewId="0">
      <selection activeCell="A2" sqref="A2"/>
    </sheetView>
  </sheetViews>
  <sheetFormatPr defaultRowHeight="12.75" x14ac:dyDescent="0.2"/>
  <cols>
    <col min="1" max="1" width="5.5703125" customWidth="1"/>
    <col min="2" max="2" width="37.7109375" customWidth="1"/>
    <col min="3" max="3" width="55.140625" customWidth="1"/>
    <col min="4" max="7" width="8.85546875"/>
  </cols>
  <sheetData>
    <row r="1" spans="1:3" ht="30" customHeight="1" x14ac:dyDescent="0.2">
      <c r="A1" s="16" t="s">
        <v>20</v>
      </c>
    </row>
    <row r="4" spans="1:3" x14ac:dyDescent="0.2">
      <c r="C4" s="3" t="s">
        <v>28</v>
      </c>
    </row>
    <row r="5" spans="1:3" x14ac:dyDescent="0.2">
      <c r="C5" s="1" t="s">
        <v>29</v>
      </c>
    </row>
    <row r="6" spans="1:3" x14ac:dyDescent="0.2">
      <c r="C6" s="1"/>
    </row>
    <row r="7" spans="1:3" ht="18" x14ac:dyDescent="0.25">
      <c r="C7" s="11" t="s">
        <v>48</v>
      </c>
    </row>
    <row r="8" spans="1:3" x14ac:dyDescent="0.2">
      <c r="C8" s="12" t="s">
        <v>46</v>
      </c>
    </row>
    <row r="10" spans="1:3" x14ac:dyDescent="0.2">
      <c r="C10" s="1" t="s">
        <v>45</v>
      </c>
    </row>
    <row r="11" spans="1:3" x14ac:dyDescent="0.2">
      <c r="C11" s="1" t="s">
        <v>44</v>
      </c>
    </row>
    <row r="13" spans="1:3" ht="18" x14ac:dyDescent="0.25">
      <c r="C13" s="11" t="s">
        <v>43</v>
      </c>
    </row>
    <row r="16" spans="1:3" ht="15.75" x14ac:dyDescent="0.25">
      <c r="A16" s="14" t="s">
        <v>22</v>
      </c>
    </row>
    <row r="18" spans="2:2" ht="15" x14ac:dyDescent="0.25">
      <c r="B18" s="13" t="s">
        <v>33</v>
      </c>
    </row>
    <row r="19" spans="2:2" x14ac:dyDescent="0.2">
      <c r="B19" s="1" t="s">
        <v>38</v>
      </c>
    </row>
    <row r="20" spans="2:2" x14ac:dyDescent="0.2">
      <c r="B20" s="1" t="s">
        <v>39</v>
      </c>
    </row>
    <row r="22" spans="2:2" ht="15" x14ac:dyDescent="0.25">
      <c r="B22" s="13" t="s">
        <v>40</v>
      </c>
    </row>
    <row r="23" spans="2:2" x14ac:dyDescent="0.2">
      <c r="B23" s="1" t="s">
        <v>41</v>
      </c>
    </row>
    <row r="24" spans="2:2" x14ac:dyDescent="0.2">
      <c r="B24" s="1" t="s">
        <v>42</v>
      </c>
    </row>
    <row r="26" spans="2:2" ht="15" x14ac:dyDescent="0.25">
      <c r="B26" s="13" t="s">
        <v>30</v>
      </c>
    </row>
    <row r="27" spans="2:2" x14ac:dyDescent="0.2">
      <c r="B27" s="1" t="s">
        <v>34</v>
      </c>
    </row>
    <row r="28" spans="2:2" x14ac:dyDescent="0.2">
      <c r="B28" s="1" t="s">
        <v>35</v>
      </c>
    </row>
    <row r="29" spans="2:2" x14ac:dyDescent="0.2">
      <c r="B29" s="1" t="s">
        <v>36</v>
      </c>
    </row>
    <row r="30" spans="2:2" x14ac:dyDescent="0.2">
      <c r="B30" t="s">
        <v>23</v>
      </c>
    </row>
    <row r="31" spans="2:2" x14ac:dyDescent="0.2">
      <c r="B31" t="s">
        <v>24</v>
      </c>
    </row>
    <row r="32" spans="2:2" x14ac:dyDescent="0.2">
      <c r="B32" t="s">
        <v>25</v>
      </c>
    </row>
    <row r="34" spans="2:2" ht="15" x14ac:dyDescent="0.25">
      <c r="B34" s="13" t="s">
        <v>26</v>
      </c>
    </row>
    <row r="35" spans="2:2" x14ac:dyDescent="0.2">
      <c r="B35" s="1" t="s">
        <v>125</v>
      </c>
    </row>
    <row r="36" spans="2:2" x14ac:dyDescent="0.2">
      <c r="B36" s="1" t="s">
        <v>126</v>
      </c>
    </row>
    <row r="37" spans="2:2" x14ac:dyDescent="0.2">
      <c r="B37" s="1" t="s">
        <v>127</v>
      </c>
    </row>
    <row r="39" spans="2:2" ht="15" x14ac:dyDescent="0.25">
      <c r="B39" s="13" t="s">
        <v>27</v>
      </c>
    </row>
    <row r="40" spans="2:2" x14ac:dyDescent="0.2">
      <c r="B40" s="1" t="s">
        <v>37</v>
      </c>
    </row>
    <row r="42" spans="2:2" ht="15" x14ac:dyDescent="0.25">
      <c r="B42" s="13" t="s">
        <v>31</v>
      </c>
    </row>
    <row r="43" spans="2:2" x14ac:dyDescent="0.2">
      <c r="B43" s="1" t="s">
        <v>128</v>
      </c>
    </row>
    <row r="44" spans="2:2" x14ac:dyDescent="0.2">
      <c r="B44" s="1" t="s">
        <v>32</v>
      </c>
    </row>
    <row r="46" spans="2:2" ht="18" x14ac:dyDescent="0.25">
      <c r="B46" s="11" t="s">
        <v>21</v>
      </c>
    </row>
  </sheetData>
  <hyperlinks>
    <hyperlink ref="C7" r:id="rId1" xr:uid="{00000000-0004-0000-0200-000000000000}"/>
    <hyperlink ref="C13" r:id="rId2" display="https://www.vertex42.com/blog/business/pm/new-gantt-chart-for-excel-online.html" xr:uid="{00000000-0004-0000-0200-000001000000}"/>
    <hyperlink ref="B46" r:id="rId3" tooltip="Go to Vertex42.com" display="https://www.vertex42.com/Links/go.php?urlid=GanttChartPro" xr:uid="{00000000-0004-0000-0200-000002000000}"/>
  </hyperlinks>
  <pageMargins left="0.7" right="0.7" top="0.75" bottom="0.75" header="0.3" footer="0.3"/>
  <pageSetup scale="93" orientation="portrait" r:id="rId4"/>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
  <sheetViews>
    <sheetView showGridLines="0" workbookViewId="0">
      <selection activeCell="A2" sqref="A2"/>
    </sheetView>
  </sheetViews>
  <sheetFormatPr defaultColWidth="8.85546875" defaultRowHeight="12.75" x14ac:dyDescent="0.2"/>
  <cols>
    <col min="1" max="1" width="5.5703125" style="1" customWidth="1"/>
    <col min="2" max="2" width="82.140625" style="1" customWidth="1"/>
  </cols>
  <sheetData>
    <row r="1" spans="1:3" ht="30" customHeight="1" x14ac:dyDescent="0.2">
      <c r="A1" s="20" t="s">
        <v>49</v>
      </c>
      <c r="B1" s="20"/>
    </row>
    <row r="2" spans="1:3" ht="15" x14ac:dyDescent="0.2">
      <c r="B2" s="24"/>
    </row>
    <row r="3" spans="1:3" ht="15" x14ac:dyDescent="0.2">
      <c r="A3" s="22"/>
      <c r="B3" s="17" t="s">
        <v>50</v>
      </c>
      <c r="C3" s="23"/>
    </row>
    <row r="4" spans="1:3" ht="14.25" x14ac:dyDescent="0.2">
      <c r="A4" s="5"/>
      <c r="B4" s="19" t="s">
        <v>46</v>
      </c>
      <c r="C4" s="6"/>
    </row>
    <row r="5" spans="1:3" ht="15" x14ac:dyDescent="0.2">
      <c r="A5" s="5"/>
      <c r="B5" s="7"/>
      <c r="C5" s="6"/>
    </row>
    <row r="6" spans="1:3" ht="15.75" x14ac:dyDescent="0.25">
      <c r="A6" s="5"/>
      <c r="B6" s="8" t="s">
        <v>51</v>
      </c>
      <c r="C6" s="6"/>
    </row>
    <row r="7" spans="1:3" ht="15" x14ac:dyDescent="0.2">
      <c r="A7" s="5"/>
      <c r="B7" s="7"/>
      <c r="C7" s="6"/>
    </row>
    <row r="8" spans="1:3" ht="30" x14ac:dyDescent="0.2">
      <c r="A8" s="5"/>
      <c r="B8" s="7" t="s">
        <v>52</v>
      </c>
      <c r="C8" s="6"/>
    </row>
    <row r="9" spans="1:3" ht="15" x14ac:dyDescent="0.2">
      <c r="A9" s="5"/>
      <c r="B9" s="7"/>
      <c r="C9" s="6"/>
    </row>
    <row r="10" spans="1:3" ht="46.5" x14ac:dyDescent="0.25">
      <c r="A10" s="5"/>
      <c r="B10" s="7" t="s">
        <v>53</v>
      </c>
      <c r="C10" s="6"/>
    </row>
    <row r="11" spans="1:3" ht="15" x14ac:dyDescent="0.2">
      <c r="A11" s="5"/>
      <c r="B11" s="7"/>
      <c r="C11" s="6"/>
    </row>
    <row r="12" spans="1:3" ht="45" x14ac:dyDescent="0.2">
      <c r="A12" s="5"/>
      <c r="B12" s="7" t="s">
        <v>54</v>
      </c>
      <c r="C12" s="6"/>
    </row>
    <row r="13" spans="1:3" ht="15" x14ac:dyDescent="0.2">
      <c r="A13" s="5"/>
      <c r="B13" s="7"/>
      <c r="C13" s="6"/>
    </row>
    <row r="14" spans="1:3" ht="60" x14ac:dyDescent="0.2">
      <c r="A14" s="5"/>
      <c r="B14" s="7" t="s">
        <v>55</v>
      </c>
      <c r="C14" s="6"/>
    </row>
    <row r="15" spans="1:3" ht="15" x14ac:dyDescent="0.2">
      <c r="A15" s="5"/>
      <c r="B15" s="7"/>
      <c r="C15" s="6"/>
    </row>
    <row r="16" spans="1:3" ht="30.75" x14ac:dyDescent="0.2">
      <c r="A16" s="5"/>
      <c r="B16" s="7" t="s">
        <v>56</v>
      </c>
      <c r="C16" s="6"/>
    </row>
    <row r="17" spans="1:3" ht="15" x14ac:dyDescent="0.2">
      <c r="A17" s="5"/>
      <c r="B17" s="7"/>
      <c r="C17" s="6"/>
    </row>
    <row r="18" spans="1:3" ht="15.75" x14ac:dyDescent="0.25">
      <c r="A18" s="5"/>
      <c r="B18" s="8" t="s">
        <v>57</v>
      </c>
      <c r="C18" s="6"/>
    </row>
    <row r="19" spans="1:3" ht="15" x14ac:dyDescent="0.2">
      <c r="A19" s="5"/>
      <c r="B19" s="18" t="s">
        <v>47</v>
      </c>
      <c r="C19" s="6"/>
    </row>
    <row r="20" spans="1:3" ht="15" x14ac:dyDescent="0.2">
      <c r="A20" s="5"/>
      <c r="B20" s="9"/>
      <c r="C20" s="6"/>
    </row>
    <row r="21" spans="1:3" x14ac:dyDescent="0.2">
      <c r="A21" s="5"/>
      <c r="B21" s="5"/>
      <c r="C21" s="6"/>
    </row>
    <row r="22" spans="1:3" x14ac:dyDescent="0.2">
      <c r="A22" s="5"/>
      <c r="B22" s="5"/>
      <c r="C22" s="6"/>
    </row>
    <row r="23" spans="1:3" x14ac:dyDescent="0.2">
      <c r="A23" s="5"/>
      <c r="B23" s="5"/>
      <c r="C23" s="6"/>
    </row>
    <row r="24" spans="1:3" x14ac:dyDescent="0.2">
      <c r="A24" s="5"/>
      <c r="B24" s="5"/>
      <c r="C24" s="6"/>
    </row>
    <row r="25" spans="1:3" x14ac:dyDescent="0.2">
      <c r="A25" s="5"/>
      <c r="B25" s="5"/>
      <c r="C25" s="6"/>
    </row>
    <row r="26" spans="1:3" x14ac:dyDescent="0.2">
      <c r="A26" s="5"/>
      <c r="B26" s="5"/>
      <c r="C26" s="6"/>
    </row>
    <row r="27" spans="1:3" x14ac:dyDescent="0.2">
      <c r="A27" s="5"/>
      <c r="B27" s="5"/>
      <c r="C27" s="6"/>
    </row>
    <row r="28" spans="1:3" x14ac:dyDescent="0.2">
      <c r="A28" s="5"/>
      <c r="B28" s="5"/>
      <c r="C28" s="6"/>
    </row>
    <row r="29" spans="1:3" x14ac:dyDescent="0.2">
      <c r="A29" s="5"/>
      <c r="B29" s="5"/>
      <c r="C29" s="6"/>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Summary</vt:lpstr>
      <vt:lpstr>Deposito Syariah</vt:lpstr>
      <vt:lpstr>Help</vt:lpstr>
      <vt:lpstr>GanttChartPro</vt:lpstr>
      <vt:lpstr>TermsOfUse</vt:lpstr>
      <vt:lpstr>'Deposito Syariah'!prevWBS</vt:lpstr>
      <vt:lpstr>'Deposito Syariah'!Print_Area</vt:lpstr>
      <vt:lpstr>GanttChartPro!Print_Area</vt:lpstr>
      <vt:lpstr>'Deposito Syariah'!Print_Titles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Arief Rahadian</cp:lastModifiedBy>
  <cp:lastPrinted>2018-02-09T22:40:51Z</cp:lastPrinted>
  <dcterms:created xsi:type="dcterms:W3CDTF">2010-06-09T16:05:03Z</dcterms:created>
  <dcterms:modified xsi:type="dcterms:W3CDTF">2023-07-17T04:41:13Z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