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13_ncr:1_{D22FB65F-766A-4578-8D32-BEB399C0C0ED}" xr6:coauthVersionLast="47" xr6:coauthVersionMax="47" xr10:uidLastSave="{00000000-0000-0000-0000-000000000000}"/>
  <bookViews>
    <workbookView xWindow="11424" yWindow="0" windowWidth="11712" windowHeight="12336" xr2:uid="{00000000-000D-0000-FFFF-FFFF00000000}"/>
  </bookViews>
  <sheets>
    <sheet name="AHP" sheetId="2" r:id="rId1"/>
  </sheets>
  <calcPr calcId="191029"/>
</workbook>
</file>

<file path=xl/calcChain.xml><?xml version="1.0" encoding="utf-8"?>
<calcChain xmlns="http://schemas.openxmlformats.org/spreadsheetml/2006/main">
  <c r="P172" i="2" l="1"/>
  <c r="D172" i="2"/>
  <c r="C150" i="2"/>
  <c r="C94" i="2"/>
  <c r="C92" i="2"/>
  <c r="E85" i="2"/>
  <c r="E76" i="2"/>
  <c r="D76" i="2"/>
  <c r="C76" i="2"/>
  <c r="J65" i="2"/>
  <c r="C66" i="2"/>
  <c r="C65" i="2"/>
  <c r="K53" i="2"/>
  <c r="J53" i="2"/>
  <c r="C53" i="2"/>
  <c r="J143" i="2"/>
  <c r="E165" i="2" s="1"/>
  <c r="B143" i="2"/>
  <c r="B159" i="2" s="1"/>
  <c r="J142" i="2"/>
  <c r="L140" i="2" s="1"/>
  <c r="B142" i="2"/>
  <c r="E139" i="2" s="1"/>
  <c r="J141" i="2"/>
  <c r="E163" i="2" s="1"/>
  <c r="B141" i="2"/>
  <c r="B157" i="2" s="1"/>
  <c r="B140" i="2"/>
  <c r="B156" i="2" s="1"/>
  <c r="J137" i="2"/>
  <c r="E158" i="2" s="1"/>
  <c r="J136" i="2"/>
  <c r="B136" i="2"/>
  <c r="J135" i="2"/>
  <c r="E156" i="2" s="1"/>
  <c r="B135" i="2"/>
  <c r="B151" i="2" s="1"/>
  <c r="K134" i="2"/>
  <c r="B134" i="2"/>
  <c r="C133" i="2" s="1"/>
  <c r="J131" i="2"/>
  <c r="E152" i="2" s="1"/>
  <c r="J130" i="2"/>
  <c r="E151" i="2" s="1"/>
  <c r="B130" i="2"/>
  <c r="J129" i="2"/>
  <c r="E150" i="2" s="1"/>
  <c r="B129" i="2"/>
  <c r="L128" i="2"/>
  <c r="B128" i="2"/>
  <c r="B127" i="2"/>
  <c r="Q126" i="2"/>
  <c r="H152" i="2" s="1"/>
  <c r="B126" i="2"/>
  <c r="Q125" i="2"/>
  <c r="H151" i="2" s="1"/>
  <c r="J125" i="2"/>
  <c r="B165" i="2" s="1"/>
  <c r="B125" i="2"/>
  <c r="Q124" i="2"/>
  <c r="H150" i="2" s="1"/>
  <c r="J124" i="2"/>
  <c r="B164" i="2" s="1"/>
  <c r="B124" i="2"/>
  <c r="J123" i="2"/>
  <c r="B163" i="2" s="1"/>
  <c r="D123" i="2"/>
  <c r="B123" i="2"/>
  <c r="K122" i="2"/>
  <c r="E118" i="2"/>
  <c r="E134" i="2" s="1"/>
  <c r="K117" i="2"/>
  <c r="D117" i="2"/>
  <c r="C117" i="2"/>
  <c r="J116" i="2"/>
  <c r="I116" i="2"/>
  <c r="C116" i="2"/>
  <c r="I115" i="2"/>
  <c r="K113" i="2"/>
  <c r="J113" i="2"/>
  <c r="I113" i="2"/>
  <c r="F111" i="2"/>
  <c r="F142" i="2" s="1"/>
  <c r="K110" i="2"/>
  <c r="E110" i="2"/>
  <c r="D110" i="2"/>
  <c r="C110" i="2"/>
  <c r="C111" i="2" s="1"/>
  <c r="J109" i="2"/>
  <c r="I109" i="2"/>
  <c r="D109" i="2"/>
  <c r="C109" i="2"/>
  <c r="I108" i="2"/>
  <c r="C108" i="2"/>
  <c r="K106" i="2"/>
  <c r="J106" i="2"/>
  <c r="I106" i="2"/>
  <c r="P104" i="2"/>
  <c r="T124" i="2" s="1"/>
  <c r="O103" i="2"/>
  <c r="N103" i="2"/>
  <c r="K103" i="2"/>
  <c r="E103" i="2"/>
  <c r="D103" i="2"/>
  <c r="N102" i="2"/>
  <c r="J102" i="2"/>
  <c r="J103" i="2" s="1"/>
  <c r="I102" i="2"/>
  <c r="D102" i="2"/>
  <c r="C102" i="2"/>
  <c r="I101" i="2"/>
  <c r="C101" i="2"/>
  <c r="C103" i="2" s="1"/>
  <c r="P100" i="2"/>
  <c r="O100" i="2"/>
  <c r="N100" i="2"/>
  <c r="K99" i="2"/>
  <c r="J99" i="2"/>
  <c r="I99" i="2"/>
  <c r="C93" i="2"/>
  <c r="D75" i="2"/>
  <c r="C75" i="2"/>
  <c r="B75" i="2"/>
  <c r="I57" i="2"/>
  <c r="I48" i="2"/>
  <c r="H47" i="2"/>
  <c r="G47" i="2"/>
  <c r="F47" i="2"/>
  <c r="E47" i="2"/>
  <c r="D47" i="2"/>
  <c r="C47" i="2"/>
  <c r="G46" i="2"/>
  <c r="F46" i="2"/>
  <c r="E46" i="2"/>
  <c r="D46" i="2"/>
  <c r="C46" i="2"/>
  <c r="F45" i="2"/>
  <c r="E45" i="2"/>
  <c r="D45" i="2"/>
  <c r="C45" i="2"/>
  <c r="E44" i="2"/>
  <c r="D44" i="2"/>
  <c r="C44" i="2"/>
  <c r="D43" i="2"/>
  <c r="C43" i="2"/>
  <c r="C42" i="2"/>
  <c r="I40" i="2"/>
  <c r="H40" i="2"/>
  <c r="G40" i="2"/>
  <c r="F40" i="2"/>
  <c r="E40" i="2"/>
  <c r="D40" i="2"/>
  <c r="C40" i="2"/>
  <c r="L130" i="2" l="1"/>
  <c r="L129" i="2"/>
  <c r="F48" i="2"/>
  <c r="S123" i="2"/>
  <c r="M128" i="2"/>
  <c r="K140" i="2"/>
  <c r="M123" i="2"/>
  <c r="H48" i="2"/>
  <c r="H57" i="2" s="1"/>
  <c r="T123" i="2"/>
  <c r="E135" i="2"/>
  <c r="L131" i="2"/>
  <c r="M125" i="2"/>
  <c r="M122" i="2"/>
  <c r="M124" i="2"/>
  <c r="I53" i="2"/>
  <c r="I58" i="2"/>
  <c r="I55" i="2"/>
  <c r="I54" i="2"/>
  <c r="I56" i="2"/>
  <c r="I59" i="2"/>
  <c r="H53" i="2"/>
  <c r="C48" i="2"/>
  <c r="C58" i="2" s="1"/>
  <c r="M136" i="2"/>
  <c r="M137" i="2"/>
  <c r="M135" i="2"/>
  <c r="G48" i="2"/>
  <c r="L134" i="2"/>
  <c r="E157" i="2"/>
  <c r="J110" i="2"/>
  <c r="L137" i="2" s="1"/>
  <c r="D48" i="2"/>
  <c r="C140" i="2"/>
  <c r="C141" i="2"/>
  <c r="O104" i="2"/>
  <c r="I103" i="2"/>
  <c r="K129" i="2" s="1"/>
  <c r="I117" i="2"/>
  <c r="K141" i="2" s="1"/>
  <c r="K143" i="2"/>
  <c r="E48" i="2"/>
  <c r="E57" i="2" s="1"/>
  <c r="C118" i="2"/>
  <c r="I110" i="2"/>
  <c r="C142" i="2"/>
  <c r="N104" i="2"/>
  <c r="D118" i="2"/>
  <c r="D136" i="2"/>
  <c r="D56" i="2"/>
  <c r="T126" i="2"/>
  <c r="T125" i="2"/>
  <c r="F143" i="2"/>
  <c r="F140" i="2"/>
  <c r="F141" i="2"/>
  <c r="F53" i="2"/>
  <c r="D111" i="2"/>
  <c r="D142" i="2"/>
  <c r="J117" i="2"/>
  <c r="L143" i="2"/>
  <c r="C143" i="2"/>
  <c r="M141" i="2"/>
  <c r="M142" i="2"/>
  <c r="M143" i="2"/>
  <c r="D55" i="2"/>
  <c r="M129" i="2"/>
  <c r="M131" i="2"/>
  <c r="M130" i="2"/>
  <c r="E111" i="2"/>
  <c r="E143" i="2" s="1"/>
  <c r="E133" i="2"/>
  <c r="B152" i="2"/>
  <c r="K128" i="2"/>
  <c r="M140" i="2"/>
  <c r="B158" i="2"/>
  <c r="C139" i="2"/>
  <c r="M134" i="2"/>
  <c r="E136" i="2"/>
  <c r="D139" i="2"/>
  <c r="R123" i="2"/>
  <c r="F139" i="2"/>
  <c r="B150" i="2"/>
  <c r="D133" i="2"/>
  <c r="L122" i="2"/>
  <c r="E164" i="2"/>
  <c r="H59" i="2" l="1"/>
  <c r="C57" i="2"/>
  <c r="H54" i="2"/>
  <c r="H55" i="2"/>
  <c r="F55" i="2"/>
  <c r="F54" i="2"/>
  <c r="F58" i="2"/>
  <c r="F60" i="2" s="1"/>
  <c r="K131" i="2"/>
  <c r="N131" i="2" s="1"/>
  <c r="O131" i="2" s="1"/>
  <c r="H58" i="2"/>
  <c r="C59" i="2"/>
  <c r="K142" i="2"/>
  <c r="F59" i="2"/>
  <c r="H56" i="2"/>
  <c r="H60" i="2" s="1"/>
  <c r="F57" i="2"/>
  <c r="F56" i="2"/>
  <c r="K125" i="2"/>
  <c r="C134" i="2"/>
  <c r="K135" i="2"/>
  <c r="K137" i="2"/>
  <c r="N137" i="2" s="1"/>
  <c r="O137" i="2" s="1"/>
  <c r="S125" i="2"/>
  <c r="S124" i="2"/>
  <c r="D140" i="2"/>
  <c r="G140" i="2" s="1"/>
  <c r="H140" i="2" s="1"/>
  <c r="D141" i="2"/>
  <c r="L124" i="2"/>
  <c r="D135" i="2"/>
  <c r="L123" i="2"/>
  <c r="D134" i="2"/>
  <c r="N143" i="2"/>
  <c r="O143" i="2" s="1"/>
  <c r="L125" i="2"/>
  <c r="S126" i="2"/>
  <c r="L136" i="2"/>
  <c r="L135" i="2"/>
  <c r="C135" i="2"/>
  <c r="G55" i="2"/>
  <c r="G53" i="2"/>
  <c r="G56" i="2"/>
  <c r="G54" i="2"/>
  <c r="G59" i="2"/>
  <c r="G57" i="2"/>
  <c r="K124" i="2"/>
  <c r="G58" i="2"/>
  <c r="E55" i="2"/>
  <c r="E53" i="2"/>
  <c r="E59" i="2"/>
  <c r="E54" i="2"/>
  <c r="E58" i="2"/>
  <c r="E56" i="2"/>
  <c r="D143" i="2"/>
  <c r="G143" i="2" s="1"/>
  <c r="H143" i="2" s="1"/>
  <c r="R124" i="2"/>
  <c r="R126" i="2"/>
  <c r="N129" i="2"/>
  <c r="O129" i="2" s="1"/>
  <c r="D54" i="2"/>
  <c r="D59" i="2"/>
  <c r="D57" i="2"/>
  <c r="D53" i="2"/>
  <c r="D58" i="2"/>
  <c r="J58" i="2" s="1"/>
  <c r="K58" i="2" s="1"/>
  <c r="I60" i="2"/>
  <c r="C54" i="2"/>
  <c r="C56" i="2"/>
  <c r="C55" i="2"/>
  <c r="K136" i="2"/>
  <c r="K123" i="2"/>
  <c r="F134" i="2"/>
  <c r="G134" i="2" s="1"/>
  <c r="C136" i="2"/>
  <c r="F136" i="2" s="1"/>
  <c r="G136" i="2" s="1"/>
  <c r="L141" i="2"/>
  <c r="N141" i="2" s="1"/>
  <c r="O141" i="2" s="1"/>
  <c r="L142" i="2"/>
  <c r="R125" i="2"/>
  <c r="E140" i="2"/>
  <c r="E141" i="2"/>
  <c r="G141" i="2" s="1"/>
  <c r="H141" i="2" s="1"/>
  <c r="E142" i="2"/>
  <c r="G142" i="2" s="1"/>
  <c r="H142" i="2" s="1"/>
  <c r="K130" i="2"/>
  <c r="N130" i="2" s="1"/>
  <c r="O130" i="2" s="1"/>
  <c r="J59" i="2" l="1"/>
  <c r="K59" i="2" s="1"/>
  <c r="N125" i="2"/>
  <c r="O125" i="2" s="1"/>
  <c r="N142" i="2"/>
  <c r="O142" i="2" s="1"/>
  <c r="H67" i="2"/>
  <c r="H68" i="2"/>
  <c r="H70" i="2"/>
  <c r="H69" i="2"/>
  <c r="H65" i="2"/>
  <c r="H66" i="2"/>
  <c r="H71" i="2"/>
  <c r="J57" i="2"/>
  <c r="K57" i="2" s="1"/>
  <c r="D128" i="2" s="1"/>
  <c r="U124" i="2"/>
  <c r="V124" i="2" s="1"/>
  <c r="J54" i="2"/>
  <c r="K54" i="2" s="1"/>
  <c r="D67" i="2" s="1"/>
  <c r="D82" i="2"/>
  <c r="D130" i="2"/>
  <c r="I150" i="2" s="1"/>
  <c r="L172" i="2" s="1"/>
  <c r="D129" i="2"/>
  <c r="D81" i="2"/>
  <c r="D60" i="2"/>
  <c r="N123" i="2"/>
  <c r="O123" i="2" s="1"/>
  <c r="E60" i="2"/>
  <c r="U125" i="2"/>
  <c r="V125" i="2" s="1"/>
  <c r="N136" i="2"/>
  <c r="O136" i="2" s="1"/>
  <c r="D77" i="2"/>
  <c r="D68" i="2"/>
  <c r="G60" i="2"/>
  <c r="F135" i="2"/>
  <c r="G135" i="2" s="1"/>
  <c r="J55" i="2"/>
  <c r="K55" i="2" s="1"/>
  <c r="C60" i="2"/>
  <c r="N124" i="2"/>
  <c r="O124" i="2" s="1"/>
  <c r="N135" i="2"/>
  <c r="O135" i="2" s="1"/>
  <c r="U126" i="2"/>
  <c r="V126" i="2" s="1"/>
  <c r="J56" i="2"/>
  <c r="K56" i="2" s="1"/>
  <c r="D69" i="2" l="1"/>
  <c r="D125" i="2"/>
  <c r="C157" i="2" s="1"/>
  <c r="D70" i="2"/>
  <c r="D71" i="2"/>
  <c r="D65" i="2"/>
  <c r="G68" i="2"/>
  <c r="G71" i="2"/>
  <c r="G65" i="2"/>
  <c r="G66" i="2"/>
  <c r="G67" i="2"/>
  <c r="G69" i="2"/>
  <c r="G70" i="2"/>
  <c r="D66" i="2"/>
  <c r="D80" i="2"/>
  <c r="I68" i="2"/>
  <c r="I71" i="2"/>
  <c r="I65" i="2"/>
  <c r="I66" i="2"/>
  <c r="I67" i="2"/>
  <c r="I69" i="2"/>
  <c r="I70" i="2"/>
  <c r="D124" i="2"/>
  <c r="C70" i="2"/>
  <c r="C69" i="2"/>
  <c r="C67" i="2"/>
  <c r="C71" i="2"/>
  <c r="C68" i="2"/>
  <c r="I152" i="2"/>
  <c r="I151" i="2"/>
  <c r="F156" i="2"/>
  <c r="F158" i="2"/>
  <c r="F157" i="2"/>
  <c r="H173" i="2" s="1"/>
  <c r="F164" i="2"/>
  <c r="F163" i="2"/>
  <c r="F165" i="2"/>
  <c r="D126" i="2"/>
  <c r="E66" i="2"/>
  <c r="D78" i="2"/>
  <c r="E65" i="2"/>
  <c r="E71" i="2"/>
  <c r="E67" i="2"/>
  <c r="E70" i="2"/>
  <c r="E68" i="2"/>
  <c r="E69" i="2"/>
  <c r="C156" i="2"/>
  <c r="E190" i="2" s="1"/>
  <c r="C159" i="2"/>
  <c r="F65" i="2"/>
  <c r="F70" i="2"/>
  <c r="F67" i="2"/>
  <c r="D79" i="2"/>
  <c r="F66" i="2"/>
  <c r="D127" i="2"/>
  <c r="F69" i="2"/>
  <c r="F68" i="2"/>
  <c r="F71" i="2"/>
  <c r="J66" i="2" l="1"/>
  <c r="C77" i="2" s="1"/>
  <c r="E77" i="2" s="1"/>
  <c r="J69" i="2"/>
  <c r="C80" i="2" s="1"/>
  <c r="E80" i="2" s="1"/>
  <c r="J70" i="2"/>
  <c r="C81" i="2" s="1"/>
  <c r="E81" i="2" s="1"/>
  <c r="E179" i="2"/>
  <c r="E172" i="2"/>
  <c r="C158" i="2"/>
  <c r="E173" i="2" s="1"/>
  <c r="J183" i="2"/>
  <c r="J190" i="2"/>
  <c r="J174" i="2"/>
  <c r="J181" i="2"/>
  <c r="J172" i="2"/>
  <c r="J186" i="2"/>
  <c r="J177" i="2"/>
  <c r="J191" i="2"/>
  <c r="J189" i="2"/>
  <c r="H174" i="2"/>
  <c r="H175" i="2"/>
  <c r="H187" i="2"/>
  <c r="H178" i="2"/>
  <c r="H185" i="2"/>
  <c r="H176" i="2"/>
  <c r="H183" i="2"/>
  <c r="H190" i="2"/>
  <c r="H181" i="2"/>
  <c r="H188" i="2"/>
  <c r="H172" i="2"/>
  <c r="H179" i="2"/>
  <c r="H186" i="2"/>
  <c r="H177" i="2"/>
  <c r="H184" i="2"/>
  <c r="H191" i="2"/>
  <c r="H182" i="2"/>
  <c r="H189" i="2"/>
  <c r="H180" i="2"/>
  <c r="L181" i="2"/>
  <c r="L188" i="2"/>
  <c r="L184" i="2"/>
  <c r="L175" i="2"/>
  <c r="L173" i="2"/>
  <c r="E189" i="2"/>
  <c r="J178" i="2"/>
  <c r="J176" i="2"/>
  <c r="J179" i="2"/>
  <c r="J184" i="2"/>
  <c r="J175" i="2"/>
  <c r="J182" i="2"/>
  <c r="J173" i="2"/>
  <c r="J187" i="2"/>
  <c r="L185" i="2"/>
  <c r="L176" i="2"/>
  <c r="L183" i="2"/>
  <c r="L190" i="2"/>
  <c r="L179" i="2"/>
  <c r="L191" i="2"/>
  <c r="L180" i="2"/>
  <c r="L187" i="2"/>
  <c r="L174" i="2"/>
  <c r="L186" i="2"/>
  <c r="L177" i="2"/>
  <c r="L182" i="2"/>
  <c r="L189" i="2"/>
  <c r="L178" i="2"/>
  <c r="J71" i="2"/>
  <c r="C82" i="2" s="1"/>
  <c r="E82" i="2" s="1"/>
  <c r="E177" i="2"/>
  <c r="E191" i="2"/>
  <c r="E175" i="2"/>
  <c r="E182" i="2"/>
  <c r="E180" i="2"/>
  <c r="E187" i="2"/>
  <c r="E183" i="2"/>
  <c r="E188" i="2"/>
  <c r="E184" i="2"/>
  <c r="C164" i="2"/>
  <c r="C163" i="2"/>
  <c r="F182" i="2" s="1"/>
  <c r="C165" i="2"/>
  <c r="C151" i="2"/>
  <c r="D173" i="2" s="1"/>
  <c r="C152" i="2"/>
  <c r="D190" i="2" s="1"/>
  <c r="J185" i="2"/>
  <c r="J188" i="2"/>
  <c r="J180" i="2"/>
  <c r="E178" i="2"/>
  <c r="E174" i="2"/>
  <c r="J68" i="2"/>
  <c r="C79" i="2" s="1"/>
  <c r="E79" i="2" s="1"/>
  <c r="F150" i="2"/>
  <c r="G172" i="2" s="1"/>
  <c r="F152" i="2"/>
  <c r="F151" i="2"/>
  <c r="J67" i="2"/>
  <c r="C78" i="2" s="1"/>
  <c r="E78" i="2" s="1"/>
  <c r="E181" i="2" l="1"/>
  <c r="E176" i="2"/>
  <c r="E185" i="2"/>
  <c r="E186" i="2"/>
  <c r="G180" i="2"/>
  <c r="G185" i="2"/>
  <c r="G188" i="2"/>
  <c r="G177" i="2"/>
  <c r="G191" i="2"/>
  <c r="G182" i="2"/>
  <c r="G173" i="2"/>
  <c r="D182" i="2"/>
  <c r="D189" i="2"/>
  <c r="N189" i="2" s="1"/>
  <c r="D178" i="2"/>
  <c r="D176" i="2"/>
  <c r="D186" i="2"/>
  <c r="D183" i="2"/>
  <c r="D174" i="2"/>
  <c r="D188" i="2"/>
  <c r="D179" i="2"/>
  <c r="D177" i="2"/>
  <c r="F189" i="2"/>
  <c r="F180" i="2"/>
  <c r="F190" i="2"/>
  <c r="F174" i="2"/>
  <c r="F181" i="2"/>
  <c r="F188" i="2"/>
  <c r="F172" i="2"/>
  <c r="N172" i="2" s="1"/>
  <c r="F186" i="2"/>
  <c r="F191" i="2"/>
  <c r="F173" i="2"/>
  <c r="F178" i="2"/>
  <c r="F185" i="2"/>
  <c r="F176" i="2"/>
  <c r="F179" i="2"/>
  <c r="F177" i="2"/>
  <c r="F184" i="2"/>
  <c r="F175" i="2"/>
  <c r="G187" i="2"/>
  <c r="G183" i="2"/>
  <c r="G190" i="2"/>
  <c r="G186" i="2"/>
  <c r="G189" i="2"/>
  <c r="G178" i="2"/>
  <c r="G176" i="2"/>
  <c r="G174" i="2"/>
  <c r="G181" i="2"/>
  <c r="G179" i="2"/>
  <c r="G184" i="2"/>
  <c r="G175" i="2"/>
  <c r="F187" i="2"/>
  <c r="F183" i="2"/>
  <c r="D191" i="2"/>
  <c r="D175" i="2"/>
  <c r="D180" i="2"/>
  <c r="D187" i="2"/>
  <c r="D185" i="2"/>
  <c r="N190" i="2"/>
  <c r="D181" i="2"/>
  <c r="D184" i="2"/>
  <c r="N184" i="2" s="1"/>
  <c r="E83" i="2"/>
  <c r="N174" i="2" l="1"/>
  <c r="N183" i="2"/>
  <c r="N186" i="2"/>
  <c r="P183" i="2"/>
  <c r="E206" i="2"/>
  <c r="P190" i="2"/>
  <c r="E213" i="2"/>
  <c r="N185" i="2"/>
  <c r="N173" i="2"/>
  <c r="N175" i="2"/>
  <c r="P184" i="2"/>
  <c r="E207" i="2"/>
  <c r="N181" i="2"/>
  <c r="N176" i="2"/>
  <c r="N178" i="2"/>
  <c r="N187" i="2"/>
  <c r="N180" i="2"/>
  <c r="N182" i="2"/>
  <c r="N191" i="2"/>
  <c r="P174" i="2"/>
  <c r="E197" i="2"/>
  <c r="P186" i="2"/>
  <c r="E209" i="2"/>
  <c r="N177" i="2"/>
  <c r="N179" i="2"/>
  <c r="N188" i="2"/>
  <c r="P188" i="2" l="1"/>
  <c r="E211" i="2"/>
  <c r="E198" i="2"/>
  <c r="P175" i="2"/>
  <c r="P179" i="2"/>
  <c r="E202" i="2"/>
  <c r="E212" i="2"/>
  <c r="P189" i="2"/>
  <c r="P177" i="2"/>
  <c r="E200" i="2"/>
  <c r="E196" i="2"/>
  <c r="P173" i="2"/>
  <c r="E208" i="2"/>
  <c r="P185" i="2"/>
  <c r="E201" i="2"/>
  <c r="P178" i="2"/>
  <c r="E203" i="2"/>
  <c r="P180" i="2"/>
  <c r="E210" i="2"/>
  <c r="P187" i="2"/>
  <c r="E199" i="2"/>
  <c r="P176" i="2"/>
  <c r="P181" i="2"/>
  <c r="E204" i="2"/>
  <c r="E195" i="2"/>
  <c r="E214" i="2"/>
  <c r="P191" i="2"/>
  <c r="E205" i="2"/>
  <c r="P182" i="2"/>
  <c r="F210" i="2" l="1"/>
  <c r="F211" i="2"/>
  <c r="F214" i="2"/>
  <c r="F195" i="2"/>
  <c r="F196" i="2"/>
  <c r="F213" i="2"/>
  <c r="F204" i="2"/>
  <c r="F212" i="2"/>
  <c r="F202" i="2"/>
  <c r="F198" i="2"/>
  <c r="F205" i="2"/>
  <c r="F208" i="2"/>
  <c r="F209" i="2"/>
  <c r="F197" i="2"/>
  <c r="F200" i="2"/>
  <c r="F199" i="2"/>
  <c r="F203" i="2"/>
  <c r="F206" i="2"/>
  <c r="F201" i="2"/>
  <c r="F207" i="2"/>
</calcChain>
</file>

<file path=xl/sharedStrings.xml><?xml version="1.0" encoding="utf-8"?>
<sst xmlns="http://schemas.openxmlformats.org/spreadsheetml/2006/main" count="427" uniqueCount="128">
  <si>
    <t>1.  Data Kriteria</t>
  </si>
  <si>
    <t>Kriteria</t>
  </si>
  <si>
    <t>Keterangan</t>
  </si>
  <si>
    <t>Bobot</t>
  </si>
  <si>
    <t>Jenis</t>
  </si>
  <si>
    <t>K1</t>
  </si>
  <si>
    <t>Varian</t>
  </si>
  <si>
    <t>Benefit</t>
  </si>
  <si>
    <t>K2</t>
  </si>
  <si>
    <t>Ukuran</t>
  </si>
  <si>
    <t>Cost</t>
  </si>
  <si>
    <t>K3</t>
  </si>
  <si>
    <t>Harga</t>
  </si>
  <si>
    <t>K4</t>
  </si>
  <si>
    <t>Aroma</t>
  </si>
  <si>
    <t>K5</t>
  </si>
  <si>
    <t>Cara Penggunaan</t>
  </si>
  <si>
    <t>K6</t>
  </si>
  <si>
    <t>Aturan Penggunaan</t>
  </si>
  <si>
    <t>K7</t>
  </si>
  <si>
    <t>Hasil Pemakaian</t>
  </si>
  <si>
    <t>2.  Alternatif</t>
  </si>
  <si>
    <t>No</t>
  </si>
  <si>
    <t>Alternatif</t>
  </si>
  <si>
    <t>Cara penggunaan</t>
  </si>
  <si>
    <t>Aturan penggunaan</t>
  </si>
  <si>
    <t>Hasil pemakaian</t>
  </si>
  <si>
    <t>Crushlicious</t>
  </si>
  <si>
    <t>Coklat</t>
  </si>
  <si>
    <t>25 gram</t>
  </si>
  <si>
    <t>Murah</t>
  </si>
  <si>
    <t>Wangi</t>
  </si>
  <si>
    <t>Dioles</t>
  </si>
  <si>
    <t>1 kali seminggu</t>
  </si>
  <si>
    <t>Lembab</t>
  </si>
  <si>
    <t>Namo.id</t>
  </si>
  <si>
    <t>Coffee</t>
  </si>
  <si>
    <t>50 gram</t>
  </si>
  <si>
    <t>Sedang</t>
  </si>
  <si>
    <t>Kurang wangi</t>
  </si>
  <si>
    <t>Di tempel di wajah</t>
  </si>
  <si>
    <t>2 kali seminggu</t>
  </si>
  <si>
    <t>Halus</t>
  </si>
  <si>
    <t>Poupeepou</t>
  </si>
  <si>
    <t>Di tap-tap di wajah</t>
  </si>
  <si>
    <t>Kefir</t>
  </si>
  <si>
    <t>Greentea</t>
  </si>
  <si>
    <t>Lea gloria</t>
  </si>
  <si>
    <t>Cerah</t>
  </si>
  <si>
    <t>Natuna oilvera</t>
  </si>
  <si>
    <t>Oh my skin</t>
  </si>
  <si>
    <t>Camile</t>
  </si>
  <si>
    <t>Maigoole</t>
  </si>
  <si>
    <t>100 gram</t>
  </si>
  <si>
    <t>3 kali seminggu</t>
  </si>
  <si>
    <t>Inces</t>
  </si>
  <si>
    <t>Biu luv</t>
  </si>
  <si>
    <t>Olive</t>
  </si>
  <si>
    <t>Mahal</t>
  </si>
  <si>
    <t>Tidak wangi</t>
  </si>
  <si>
    <t>Jordanie</t>
  </si>
  <si>
    <t>Reisha glow</t>
  </si>
  <si>
    <t>Maker organik</t>
  </si>
  <si>
    <t>Bio talk organik</t>
  </si>
  <si>
    <t>Oat Organik</t>
  </si>
  <si>
    <t>Fleo</t>
  </si>
  <si>
    <t>10 gram</t>
  </si>
  <si>
    <t>Kanzo</t>
  </si>
  <si>
    <t>Anse</t>
  </si>
  <si>
    <t>3. Menentukan Perbandingan Nilai Berpasangan</t>
  </si>
  <si>
    <t>Jumlah</t>
  </si>
  <si>
    <t>4. Menentukan Nilai Prioritas</t>
  </si>
  <si>
    <t>Prioritas</t>
  </si>
  <si>
    <t>5. Penjumlahan Setiap Baris</t>
  </si>
  <si>
    <t>Hasil Perkalian</t>
  </si>
  <si>
    <t>6.  Mencari Jumlah Dari Nilai-Nilai Hasil</t>
  </si>
  <si>
    <t xml:space="preserve">Hasil </t>
  </si>
  <si>
    <t>λMaks</t>
  </si>
  <si>
    <t>7.  Menghitung Consistency Ratio</t>
  </si>
  <si>
    <t>N kriteria</t>
  </si>
  <si>
    <t>Indeks ratio</t>
  </si>
  <si>
    <t>CI</t>
  </si>
  <si>
    <t>CR</t>
  </si>
  <si>
    <t>8. Menentukan Perbandingan Nilai Berpasangan Sub Kriteria</t>
  </si>
  <si>
    <t>1) Sub Kriteria Varian</t>
  </si>
  <si>
    <t>Sub kriteria</t>
  </si>
  <si>
    <t>4) Sub Kriteria Aroma</t>
  </si>
  <si>
    <t>7) Sub Kriteria Hasil Pemakaian</t>
  </si>
  <si>
    <t>Kurang Wangi</t>
  </si>
  <si>
    <t>Tidak Wangi</t>
  </si>
  <si>
    <t>2) Sub Kriteria Ukuran</t>
  </si>
  <si>
    <t>10 Gram</t>
  </si>
  <si>
    <t>25 Gram</t>
  </si>
  <si>
    <t>50 Gram</t>
  </si>
  <si>
    <t>100 Gram</t>
  </si>
  <si>
    <t>5) Sub Kriteria Cara Penggunaan</t>
  </si>
  <si>
    <t>3) Sub Kriteria Harga</t>
  </si>
  <si>
    <t>6) Sub Kriteria Aturan Penggunaan</t>
  </si>
  <si>
    <t>1 Kali Seminggu</t>
  </si>
  <si>
    <t>2 Kali Seminggu</t>
  </si>
  <si>
    <t>3 Kali Seminggu</t>
  </si>
  <si>
    <t>Masker organik</t>
  </si>
  <si>
    <t>IR</t>
  </si>
  <si>
    <t>9.  Menentukan Prioritas Lokal Sub Kriteria</t>
  </si>
  <si>
    <t>4) Prioritas Sub Kriteria Harga</t>
  </si>
  <si>
    <t>1) Prioritas Kriteria</t>
  </si>
  <si>
    <t>Sub Kriteria</t>
  </si>
  <si>
    <t>8) Prioritas Sub Kriteria Hasil Pemakaian</t>
  </si>
  <si>
    <t>5) Prioritas Sub Kriteria Aroma</t>
  </si>
  <si>
    <t>2) Prioritas Sub Kriteria Varian</t>
  </si>
  <si>
    <t>6) Prioritas Sub Kriteria Cara Penggunaan</t>
  </si>
  <si>
    <t>3) Prioritas Sub Kriteria Ukuran</t>
  </si>
  <si>
    <t>7) Prioritas Sub Kriteria Aturan Penggunaan</t>
  </si>
  <si>
    <t>9.  Menentukan Prioritas Global Sub Kriteria</t>
  </si>
  <si>
    <t>1) Prioritas Sub Kriteria Varian</t>
  </si>
  <si>
    <t>4) Prioritas Sub Kriteria Aroma</t>
  </si>
  <si>
    <t>7) Prioritas Sub Kriteria Hasil Pemakaia</t>
  </si>
  <si>
    <t>2) Prioritas Sub Kriteria Ukuran</t>
  </si>
  <si>
    <t>5) Prioritas Sub Kriteria Cara Penggunaan</t>
  </si>
  <si>
    <t>3) Prioritas Sub Kriteria Harga</t>
  </si>
  <si>
    <t>6) Prioritas Sub Kriteria Aturan Penggunaan</t>
  </si>
  <si>
    <t>10. Hasil Konversi</t>
  </si>
  <si>
    <t>Total</t>
  </si>
  <si>
    <t xml:space="preserve">Bobot </t>
  </si>
  <si>
    <t>Akhir</t>
  </si>
  <si>
    <t>No.</t>
  </si>
  <si>
    <t>Total Bobot</t>
  </si>
  <si>
    <t>Peringkat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</si>
</sst>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"/>
  </numFmts>
  <fonts count="9" x14ac:knownFonts="1">
    <font>
      <sz val="11"/>
      <color theme="1"/>
      <name val="Calibri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name val="Times New Roman"/>
      <family val="1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u/>
      <sz val="12"/>
      <color rgb="FF000000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rgb="FFA4C2F4"/>
        <bgColor rgb="FFA4C2F4"/>
      </patternFill>
    </fill>
    <fill>
      <patternFill patternType="solid">
        <fgColor rgb="FFC9DAF8"/>
        <bgColor rgb="FFC9DAF8"/>
      </patternFill>
    </fill>
    <fill>
      <patternFill patternType="solid">
        <fgColor rgb="FFB4C6E7"/>
        <bgColor rgb="FFB4C6E7"/>
      </patternFill>
    </fill>
    <fill>
      <patternFill patternType="solid">
        <fgColor rgb="FFD9E1F2"/>
        <bgColor rgb="FFD9E1F2"/>
      </patternFill>
    </fill>
    <fill>
      <patternFill patternType="solid">
        <fgColor rgb="FFFFFF00"/>
        <bgColor rgb="FFFFFF00"/>
      </patternFill>
    </fill>
    <fill>
      <patternFill patternType="solid">
        <fgColor rgb="FFD9E2F3"/>
        <bgColor rgb="FFD9E2F3"/>
      </patternFill>
    </fill>
    <fill>
      <patternFill patternType="solid">
        <fgColor rgb="FFFFFFFF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1" fillId="0" borderId="0" xfId="0" applyFont="1"/>
    <xf numFmtId="0" fontId="2" fillId="0" borderId="0" xfId="0" applyFont="1"/>
    <xf numFmtId="0" fontId="2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4" fillId="0" borderId="1" xfId="0" applyFont="1" applyBorder="1" applyAlignment="1">
      <alignment horizontal="center" vertical="center"/>
    </xf>
    <xf numFmtId="9" fontId="4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3" borderId="10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165" fontId="4" fillId="0" borderId="1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center"/>
    </xf>
    <xf numFmtId="164" fontId="4" fillId="0" borderId="10" xfId="0" applyNumberFormat="1" applyFont="1" applyBorder="1" applyAlignment="1">
      <alignment horizontal="center"/>
    </xf>
    <xf numFmtId="164" fontId="1" fillId="0" borderId="10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4" fontId="4" fillId="0" borderId="1" xfId="0" applyNumberFormat="1" applyFont="1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0" fontId="1" fillId="8" borderId="0" xfId="0" applyFont="1" applyFill="1"/>
    <xf numFmtId="164" fontId="1" fillId="0" borderId="0" xfId="0" applyNumberFormat="1" applyFont="1"/>
    <xf numFmtId="164" fontId="4" fillId="0" borderId="0" xfId="0" applyNumberFormat="1" applyFont="1" applyAlignment="1">
      <alignment horizontal="left" vertical="center"/>
    </xf>
    <xf numFmtId="164" fontId="2" fillId="3" borderId="1" xfId="0" applyNumberFormat="1" applyFont="1" applyFill="1" applyBorder="1" applyAlignment="1">
      <alignment horizontal="center" vertical="center"/>
    </xf>
    <xf numFmtId="0" fontId="4" fillId="0" borderId="11" xfId="0" applyFont="1" applyBorder="1"/>
    <xf numFmtId="164" fontId="1" fillId="0" borderId="11" xfId="0" applyNumberFormat="1" applyFont="1" applyBorder="1"/>
    <xf numFmtId="0" fontId="2" fillId="3" borderId="8" xfId="0" applyFont="1" applyFill="1" applyBorder="1" applyAlignment="1">
      <alignment horizontal="center"/>
    </xf>
    <xf numFmtId="164" fontId="2" fillId="3" borderId="10" xfId="0" applyNumberFormat="1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2" fillId="2" borderId="4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164" fontId="7" fillId="0" borderId="10" xfId="0" applyNumberFormat="1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vertical="center"/>
    </xf>
    <xf numFmtId="0" fontId="3" fillId="0" borderId="3" xfId="0" applyFont="1" applyBorder="1"/>
    <xf numFmtId="0" fontId="4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7" fillId="0" borderId="7" xfId="0" applyFont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3" fillId="0" borderId="7" xfId="0" applyFont="1" applyBorder="1"/>
    <xf numFmtId="0" fontId="6" fillId="3" borderId="7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3" fillId="0" borderId="6" xfId="0" applyFont="1" applyBorder="1"/>
    <xf numFmtId="0" fontId="3" fillId="0" borderId="9" xfId="0" applyFont="1" applyBorder="1"/>
    <xf numFmtId="0" fontId="3" fillId="0" borderId="10" xfId="0" applyFont="1" applyBorder="1"/>
    <xf numFmtId="0" fontId="8" fillId="0" borderId="7" xfId="0" applyFont="1" applyBorder="1" applyAlignment="1">
      <alignment horizontal="center" vertical="center"/>
    </xf>
    <xf numFmtId="0" fontId="2" fillId="4" borderId="2" xfId="0" applyFont="1" applyFill="1" applyBorder="1" applyAlignment="1">
      <alignment horizontal="center"/>
    </xf>
    <xf numFmtId="0" fontId="6" fillId="7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 vertical="center"/>
    </xf>
    <xf numFmtId="164" fontId="7" fillId="0" borderId="7" xfId="0" applyNumberFormat="1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2" fillId="3" borderId="2" xfId="0" applyFont="1" applyFill="1" applyBorder="1" applyAlignment="1">
      <alignment horizontal="center"/>
    </xf>
    <xf numFmtId="0" fontId="8" fillId="0" borderId="2" xfId="0" applyFont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3" fillId="0" borderId="12" xfId="0" applyFont="1" applyBorder="1"/>
    <xf numFmtId="0" fontId="7" fillId="0" borderId="14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3" fillId="0" borderId="14" xfId="0" applyFont="1" applyBorder="1"/>
    <xf numFmtId="0" fontId="6" fillId="3" borderId="14" xfId="0" applyFont="1" applyFill="1" applyBorder="1" applyAlignment="1">
      <alignment horizontal="center" vertical="center"/>
    </xf>
    <xf numFmtId="0" fontId="6" fillId="3" borderId="14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0" fontId="3" fillId="0" borderId="13" xfId="0" applyFont="1" applyBorder="1"/>
    <xf numFmtId="0" fontId="7" fillId="0" borderId="13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1" fillId="0" borderId="0" xfId="0" applyFont="1" applyBorder="1"/>
    <xf numFmtId="0" fontId="7" fillId="0" borderId="15" xfId="0" applyFont="1" applyBorder="1" applyAlignment="1">
      <alignment horizontal="center" vertical="center"/>
    </xf>
    <xf numFmtId="0" fontId="3" fillId="0" borderId="16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namo.id/" TargetMode="External"/><Relationship Id="rId2" Type="http://schemas.openxmlformats.org/officeDocument/2006/relationships/hyperlink" Target="http://namo.id/" TargetMode="External"/><Relationship Id="rId1" Type="http://schemas.openxmlformats.org/officeDocument/2006/relationships/hyperlink" Target="http://namo.id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948"/>
  <sheetViews>
    <sheetView tabSelected="1" topLeftCell="A193" zoomScale="66" zoomScaleNormal="85" workbookViewId="0">
      <selection activeCell="O224" sqref="O224"/>
    </sheetView>
  </sheetViews>
  <sheetFormatPr defaultColWidth="14.44140625" defaultRowHeight="15" customHeight="1" x14ac:dyDescent="0.25"/>
  <cols>
    <col min="1" max="1" width="8.88671875" style="1" customWidth="1"/>
    <col min="2" max="2" width="13.6640625" style="1" customWidth="1"/>
    <col min="3" max="3" width="20.33203125" style="1" customWidth="1"/>
    <col min="4" max="4" width="15.44140625" style="1" customWidth="1"/>
    <col min="5" max="5" width="21.44140625" style="1" customWidth="1"/>
    <col min="6" max="6" width="16.5546875" style="1" customWidth="1"/>
    <col min="7" max="7" width="18.6640625" style="1" customWidth="1"/>
    <col min="8" max="8" width="26.44140625" style="1" customWidth="1"/>
    <col min="9" max="9" width="18.6640625" style="1" customWidth="1"/>
    <col min="10" max="10" width="21.44140625" style="1" customWidth="1"/>
    <col min="11" max="11" width="23.109375" style="1" customWidth="1"/>
    <col min="12" max="12" width="20.44140625" style="1" customWidth="1"/>
    <col min="13" max="13" width="19.5546875" style="1" customWidth="1"/>
    <col min="14" max="22" width="16.5546875" style="1" customWidth="1"/>
    <col min="23" max="23" width="22" style="1" customWidth="1"/>
    <col min="24" max="24" width="17.44140625" style="1" customWidth="1"/>
    <col min="25" max="26" width="8.6640625" style="1" customWidth="1"/>
    <col min="27" max="16384" width="14.44140625" style="1"/>
  </cols>
  <sheetData>
    <row r="1" spans="2:14" ht="14.25" customHeight="1" x14ac:dyDescent="0.25"/>
    <row r="2" spans="2:14" ht="14.25" customHeight="1" x14ac:dyDescent="0.25"/>
    <row r="3" spans="2:14" ht="14.25" customHeight="1" x14ac:dyDescent="0.3">
      <c r="B3" s="2" t="s">
        <v>0</v>
      </c>
    </row>
    <row r="4" spans="2:14" ht="15.6" x14ac:dyDescent="0.25">
      <c r="B4" s="3" t="s">
        <v>1</v>
      </c>
      <c r="C4" s="45" t="s">
        <v>2</v>
      </c>
      <c r="D4" s="46"/>
      <c r="E4" s="3" t="s">
        <v>3</v>
      </c>
      <c r="F4" s="3" t="s">
        <v>4</v>
      </c>
      <c r="G4" s="4"/>
      <c r="H4" s="4"/>
      <c r="I4" s="4"/>
      <c r="J4" s="4"/>
      <c r="K4" s="4"/>
      <c r="L4" s="4"/>
      <c r="M4" s="4"/>
      <c r="N4" s="4"/>
    </row>
    <row r="5" spans="2:14" ht="15.6" x14ac:dyDescent="0.25">
      <c r="B5" s="5" t="s">
        <v>5</v>
      </c>
      <c r="C5" s="47" t="s">
        <v>6</v>
      </c>
      <c r="D5" s="46"/>
      <c r="E5" s="6">
        <v>0.15</v>
      </c>
      <c r="F5" s="7" t="s">
        <v>7</v>
      </c>
      <c r="G5" s="4"/>
      <c r="H5" s="4"/>
      <c r="I5" s="48"/>
      <c r="J5" s="49"/>
      <c r="K5" s="48"/>
      <c r="L5" s="49"/>
      <c r="M5" s="48"/>
      <c r="N5" s="49"/>
    </row>
    <row r="6" spans="2:14" ht="15.6" x14ac:dyDescent="0.25">
      <c r="B6" s="5" t="s">
        <v>8</v>
      </c>
      <c r="C6" s="47" t="s">
        <v>9</v>
      </c>
      <c r="D6" s="46"/>
      <c r="E6" s="6">
        <v>0.1</v>
      </c>
      <c r="F6" s="7" t="s">
        <v>10</v>
      </c>
      <c r="G6" s="4"/>
      <c r="H6" s="4"/>
      <c r="I6" s="48"/>
      <c r="J6" s="49"/>
      <c r="K6" s="48"/>
      <c r="L6" s="49"/>
      <c r="M6" s="48"/>
      <c r="N6" s="49"/>
    </row>
    <row r="7" spans="2:14" ht="15.6" x14ac:dyDescent="0.25">
      <c r="B7" s="5" t="s">
        <v>11</v>
      </c>
      <c r="C7" s="47" t="s">
        <v>12</v>
      </c>
      <c r="D7" s="46"/>
      <c r="E7" s="6">
        <v>0.1</v>
      </c>
      <c r="F7" s="7" t="s">
        <v>10</v>
      </c>
      <c r="G7" s="4"/>
      <c r="H7" s="4"/>
      <c r="I7" s="48"/>
      <c r="J7" s="49"/>
      <c r="K7" s="48"/>
      <c r="L7" s="49"/>
      <c r="M7" s="48"/>
      <c r="N7" s="49"/>
    </row>
    <row r="8" spans="2:14" ht="15.6" x14ac:dyDescent="0.25">
      <c r="B8" s="5" t="s">
        <v>13</v>
      </c>
      <c r="C8" s="47" t="s">
        <v>14</v>
      </c>
      <c r="D8" s="46"/>
      <c r="E8" s="6">
        <v>0.2</v>
      </c>
      <c r="F8" s="7" t="s">
        <v>7</v>
      </c>
      <c r="G8" s="4"/>
      <c r="H8" s="4"/>
      <c r="I8" s="48"/>
      <c r="J8" s="49"/>
      <c r="K8" s="48"/>
      <c r="L8" s="49"/>
      <c r="M8" s="48"/>
      <c r="N8" s="49"/>
    </row>
    <row r="9" spans="2:14" ht="15.6" x14ac:dyDescent="0.25">
      <c r="B9" s="5" t="s">
        <v>15</v>
      </c>
      <c r="C9" s="47" t="s">
        <v>16</v>
      </c>
      <c r="D9" s="46"/>
      <c r="E9" s="6">
        <v>0.1</v>
      </c>
      <c r="F9" s="7" t="s">
        <v>10</v>
      </c>
      <c r="G9" s="4"/>
      <c r="H9" s="4"/>
      <c r="I9" s="48"/>
      <c r="J9" s="49"/>
      <c r="K9" s="48"/>
      <c r="L9" s="49"/>
      <c r="M9" s="48"/>
      <c r="N9" s="49"/>
    </row>
    <row r="10" spans="2:14" ht="15.6" x14ac:dyDescent="0.25">
      <c r="B10" s="5" t="s">
        <v>17</v>
      </c>
      <c r="C10" s="47" t="s">
        <v>18</v>
      </c>
      <c r="D10" s="46"/>
      <c r="E10" s="6">
        <v>0.1</v>
      </c>
      <c r="F10" s="7" t="s">
        <v>10</v>
      </c>
      <c r="G10" s="4"/>
      <c r="H10" s="4"/>
      <c r="I10" s="48"/>
      <c r="J10" s="49"/>
      <c r="K10" s="48"/>
      <c r="L10" s="49"/>
      <c r="M10" s="48"/>
      <c r="N10" s="49"/>
    </row>
    <row r="11" spans="2:14" ht="15.6" x14ac:dyDescent="0.25">
      <c r="B11" s="5" t="s">
        <v>19</v>
      </c>
      <c r="C11" s="47" t="s">
        <v>20</v>
      </c>
      <c r="D11" s="46"/>
      <c r="E11" s="6">
        <v>0.25</v>
      </c>
      <c r="F11" s="7" t="s">
        <v>7</v>
      </c>
      <c r="G11" s="4"/>
      <c r="H11" s="4"/>
      <c r="I11" s="48"/>
      <c r="J11" s="49"/>
      <c r="K11" s="48"/>
      <c r="L11" s="49"/>
      <c r="M11" s="48"/>
      <c r="N11" s="49"/>
    </row>
    <row r="12" spans="2:14" ht="18" customHeight="1" x14ac:dyDescent="0.25">
      <c r="I12" s="49"/>
      <c r="J12" s="49"/>
      <c r="K12" s="49"/>
      <c r="L12" s="49"/>
      <c r="M12" s="49"/>
      <c r="N12" s="49"/>
    </row>
    <row r="13" spans="2:14" ht="18.75" customHeight="1" x14ac:dyDescent="0.25">
      <c r="I13" s="49"/>
      <c r="J13" s="49"/>
      <c r="K13" s="49"/>
      <c r="L13" s="49"/>
      <c r="M13" s="49"/>
      <c r="N13" s="49"/>
    </row>
    <row r="14" spans="2:14" ht="20.25" customHeight="1" x14ac:dyDescent="0.3">
      <c r="B14" s="2" t="s">
        <v>21</v>
      </c>
    </row>
    <row r="15" spans="2:14" ht="15.6" x14ac:dyDescent="0.25">
      <c r="B15" s="66" t="s">
        <v>22</v>
      </c>
      <c r="C15" s="66" t="s">
        <v>23</v>
      </c>
      <c r="D15" s="67"/>
      <c r="E15" s="73" t="s">
        <v>1</v>
      </c>
      <c r="F15" s="74"/>
      <c r="G15" s="74"/>
      <c r="H15" s="74"/>
      <c r="I15" s="74"/>
      <c r="J15" s="74"/>
      <c r="K15" s="74"/>
      <c r="L15" s="74"/>
      <c r="M15" s="74"/>
      <c r="N15" s="74"/>
    </row>
    <row r="16" spans="2:14" ht="15.6" x14ac:dyDescent="0.25">
      <c r="B16" s="70"/>
      <c r="C16" s="70"/>
      <c r="D16" s="70"/>
      <c r="E16" s="71" t="s">
        <v>6</v>
      </c>
      <c r="F16" s="71" t="s">
        <v>9</v>
      </c>
      <c r="G16" s="71" t="s">
        <v>12</v>
      </c>
      <c r="H16" s="71" t="s">
        <v>14</v>
      </c>
      <c r="I16" s="72" t="s">
        <v>24</v>
      </c>
      <c r="J16" s="70"/>
      <c r="K16" s="72" t="s">
        <v>25</v>
      </c>
      <c r="L16" s="70"/>
      <c r="M16" s="72" t="s">
        <v>26</v>
      </c>
      <c r="N16" s="70"/>
    </row>
    <row r="17" spans="1:15" ht="15.6" x14ac:dyDescent="0.25">
      <c r="B17" s="75">
        <v>1</v>
      </c>
      <c r="C17" s="76" t="s">
        <v>27</v>
      </c>
      <c r="D17" s="74"/>
      <c r="E17" s="75" t="s">
        <v>28</v>
      </c>
      <c r="F17" s="75" t="s">
        <v>29</v>
      </c>
      <c r="G17" s="75" t="s">
        <v>30</v>
      </c>
      <c r="H17" s="75" t="s">
        <v>31</v>
      </c>
      <c r="I17" s="76" t="s">
        <v>32</v>
      </c>
      <c r="J17" s="74"/>
      <c r="K17" s="76" t="s">
        <v>33</v>
      </c>
      <c r="L17" s="74"/>
      <c r="M17" s="76" t="s">
        <v>34</v>
      </c>
      <c r="N17" s="74"/>
    </row>
    <row r="18" spans="1:15" ht="15.6" x14ac:dyDescent="0.25">
      <c r="B18" s="75">
        <v>2</v>
      </c>
      <c r="C18" s="77" t="s">
        <v>35</v>
      </c>
      <c r="D18" s="74"/>
      <c r="E18" s="75" t="s">
        <v>36</v>
      </c>
      <c r="F18" s="75" t="s">
        <v>37</v>
      </c>
      <c r="G18" s="75" t="s">
        <v>38</v>
      </c>
      <c r="H18" s="75" t="s">
        <v>39</v>
      </c>
      <c r="I18" s="76" t="s">
        <v>40</v>
      </c>
      <c r="J18" s="74"/>
      <c r="K18" s="76" t="s">
        <v>41</v>
      </c>
      <c r="L18" s="74"/>
      <c r="M18" s="76" t="s">
        <v>42</v>
      </c>
      <c r="N18" s="74"/>
    </row>
    <row r="19" spans="1:15" ht="15.6" x14ac:dyDescent="0.25">
      <c r="B19" s="75">
        <v>3</v>
      </c>
      <c r="C19" s="76" t="s">
        <v>43</v>
      </c>
      <c r="D19" s="74"/>
      <c r="E19" s="75" t="s">
        <v>36</v>
      </c>
      <c r="F19" s="75" t="s">
        <v>29</v>
      </c>
      <c r="G19" s="75" t="s">
        <v>30</v>
      </c>
      <c r="H19" s="75" t="s">
        <v>31</v>
      </c>
      <c r="I19" s="76" t="s">
        <v>44</v>
      </c>
      <c r="J19" s="74"/>
      <c r="K19" s="76" t="s">
        <v>33</v>
      </c>
      <c r="L19" s="74"/>
      <c r="M19" s="76" t="s">
        <v>34</v>
      </c>
      <c r="N19" s="74"/>
    </row>
    <row r="20" spans="1:15" ht="15.6" x14ac:dyDescent="0.25">
      <c r="B20" s="75">
        <v>4</v>
      </c>
      <c r="C20" s="76" t="s">
        <v>45</v>
      </c>
      <c r="D20" s="74"/>
      <c r="E20" s="75" t="s">
        <v>46</v>
      </c>
      <c r="F20" s="75" t="s">
        <v>37</v>
      </c>
      <c r="G20" s="75" t="s">
        <v>38</v>
      </c>
      <c r="H20" s="75" t="s">
        <v>31</v>
      </c>
      <c r="I20" s="76" t="s">
        <v>44</v>
      </c>
      <c r="J20" s="74"/>
      <c r="K20" s="76" t="s">
        <v>41</v>
      </c>
      <c r="L20" s="74"/>
      <c r="M20" s="76" t="s">
        <v>42</v>
      </c>
      <c r="N20" s="74"/>
      <c r="O20" s="78"/>
    </row>
    <row r="21" spans="1:15" ht="15.6" x14ac:dyDescent="0.25">
      <c r="B21" s="75">
        <v>5</v>
      </c>
      <c r="C21" s="76" t="s">
        <v>47</v>
      </c>
      <c r="D21" s="74"/>
      <c r="E21" s="75" t="s">
        <v>28</v>
      </c>
      <c r="F21" s="75" t="s">
        <v>37</v>
      </c>
      <c r="G21" s="75" t="s">
        <v>38</v>
      </c>
      <c r="H21" s="75" t="s">
        <v>31</v>
      </c>
      <c r="I21" s="76" t="s">
        <v>32</v>
      </c>
      <c r="J21" s="74"/>
      <c r="K21" s="76" t="s">
        <v>41</v>
      </c>
      <c r="L21" s="74"/>
      <c r="M21" s="76" t="s">
        <v>48</v>
      </c>
      <c r="N21" s="74"/>
      <c r="O21" s="78"/>
    </row>
    <row r="22" spans="1:15" ht="15.6" x14ac:dyDescent="0.25">
      <c r="A22" s="78"/>
      <c r="B22" s="75">
        <v>6</v>
      </c>
      <c r="C22" s="79" t="s">
        <v>49</v>
      </c>
      <c r="D22" s="80"/>
      <c r="E22" s="75" t="s">
        <v>36</v>
      </c>
      <c r="F22" s="75" t="s">
        <v>37</v>
      </c>
      <c r="G22" s="75" t="s">
        <v>38</v>
      </c>
      <c r="H22" s="75" t="s">
        <v>39</v>
      </c>
      <c r="I22" s="79" t="s">
        <v>32</v>
      </c>
      <c r="J22" s="80"/>
      <c r="K22" s="79" t="s">
        <v>33</v>
      </c>
      <c r="L22" s="80"/>
      <c r="M22" s="79" t="s">
        <v>34</v>
      </c>
      <c r="N22" s="80"/>
      <c r="O22" s="78"/>
    </row>
    <row r="23" spans="1:15" ht="15.6" x14ac:dyDescent="0.25">
      <c r="A23" s="78"/>
      <c r="B23" s="75">
        <v>7</v>
      </c>
      <c r="C23" s="79" t="s">
        <v>50</v>
      </c>
      <c r="D23" s="80"/>
      <c r="E23" s="75" t="s">
        <v>28</v>
      </c>
      <c r="F23" s="75" t="s">
        <v>29</v>
      </c>
      <c r="G23" s="75" t="s">
        <v>38</v>
      </c>
      <c r="H23" s="75" t="s">
        <v>31</v>
      </c>
      <c r="I23" s="79" t="s">
        <v>32</v>
      </c>
      <c r="J23" s="80"/>
      <c r="K23" s="79" t="s">
        <v>41</v>
      </c>
      <c r="L23" s="80"/>
      <c r="M23" s="79" t="s">
        <v>34</v>
      </c>
      <c r="N23" s="80"/>
      <c r="O23" s="78"/>
    </row>
    <row r="24" spans="1:15" ht="15.6" x14ac:dyDescent="0.25">
      <c r="A24" s="78"/>
      <c r="B24" s="75">
        <v>8</v>
      </c>
      <c r="C24" s="79" t="s">
        <v>51</v>
      </c>
      <c r="D24" s="80"/>
      <c r="E24" s="75" t="s">
        <v>36</v>
      </c>
      <c r="F24" s="75" t="s">
        <v>29</v>
      </c>
      <c r="G24" s="75" t="s">
        <v>38</v>
      </c>
      <c r="H24" s="75" t="s">
        <v>31</v>
      </c>
      <c r="I24" s="79" t="s">
        <v>32</v>
      </c>
      <c r="J24" s="80"/>
      <c r="K24" s="79" t="s">
        <v>41</v>
      </c>
      <c r="L24" s="80"/>
      <c r="M24" s="79" t="s">
        <v>48</v>
      </c>
      <c r="N24" s="80"/>
      <c r="O24" s="78"/>
    </row>
    <row r="25" spans="1:15" ht="15.6" x14ac:dyDescent="0.25">
      <c r="A25" s="78"/>
      <c r="B25" s="75">
        <v>9</v>
      </c>
      <c r="C25" s="79" t="s">
        <v>52</v>
      </c>
      <c r="D25" s="80"/>
      <c r="E25" s="75" t="s">
        <v>46</v>
      </c>
      <c r="F25" s="75" t="s">
        <v>53</v>
      </c>
      <c r="G25" s="75" t="s">
        <v>30</v>
      </c>
      <c r="H25" s="75" t="s">
        <v>39</v>
      </c>
      <c r="I25" s="79" t="s">
        <v>32</v>
      </c>
      <c r="J25" s="80"/>
      <c r="K25" s="79" t="s">
        <v>54</v>
      </c>
      <c r="L25" s="80"/>
      <c r="M25" s="79" t="s">
        <v>48</v>
      </c>
      <c r="N25" s="80"/>
      <c r="O25" s="78"/>
    </row>
    <row r="26" spans="1:15" ht="14.25" customHeight="1" x14ac:dyDescent="0.25">
      <c r="A26" s="78"/>
      <c r="B26" s="75">
        <v>10</v>
      </c>
      <c r="C26" s="79" t="s">
        <v>55</v>
      </c>
      <c r="D26" s="80"/>
      <c r="E26" s="75" t="s">
        <v>46</v>
      </c>
      <c r="F26" s="75" t="s">
        <v>37</v>
      </c>
      <c r="G26" s="75" t="s">
        <v>30</v>
      </c>
      <c r="H26" s="75" t="s">
        <v>31</v>
      </c>
      <c r="I26" s="79" t="s">
        <v>32</v>
      </c>
      <c r="J26" s="80"/>
      <c r="K26" s="79" t="s">
        <v>33</v>
      </c>
      <c r="L26" s="80"/>
      <c r="M26" s="79" t="s">
        <v>42</v>
      </c>
      <c r="N26" s="80"/>
      <c r="O26" s="78"/>
    </row>
    <row r="27" spans="1:15" ht="14.25" customHeight="1" x14ac:dyDescent="0.25">
      <c r="A27" s="78"/>
      <c r="B27" s="75">
        <v>11</v>
      </c>
      <c r="C27" s="79" t="s">
        <v>56</v>
      </c>
      <c r="D27" s="80"/>
      <c r="E27" s="75" t="s">
        <v>28</v>
      </c>
      <c r="F27" s="75" t="s">
        <v>53</v>
      </c>
      <c r="G27" s="75" t="s">
        <v>30</v>
      </c>
      <c r="H27" s="75" t="s">
        <v>39</v>
      </c>
      <c r="I27" s="79" t="s">
        <v>32</v>
      </c>
      <c r="J27" s="80"/>
      <c r="K27" s="79" t="s">
        <v>41</v>
      </c>
      <c r="L27" s="80"/>
      <c r="M27" s="79" t="s">
        <v>34</v>
      </c>
      <c r="N27" s="80"/>
      <c r="O27" s="78"/>
    </row>
    <row r="28" spans="1:15" ht="14.25" customHeight="1" x14ac:dyDescent="0.25">
      <c r="A28" s="78"/>
      <c r="B28" s="75">
        <v>12</v>
      </c>
      <c r="C28" s="79" t="s">
        <v>57</v>
      </c>
      <c r="D28" s="80"/>
      <c r="E28" s="75" t="s">
        <v>36</v>
      </c>
      <c r="F28" s="75" t="s">
        <v>53</v>
      </c>
      <c r="G28" s="75" t="s">
        <v>58</v>
      </c>
      <c r="H28" s="75" t="s">
        <v>59</v>
      </c>
      <c r="I28" s="79" t="s">
        <v>32</v>
      </c>
      <c r="J28" s="80"/>
      <c r="K28" s="79" t="s">
        <v>33</v>
      </c>
      <c r="L28" s="80"/>
      <c r="M28" s="79" t="s">
        <v>48</v>
      </c>
      <c r="N28" s="80"/>
      <c r="O28" s="78"/>
    </row>
    <row r="29" spans="1:15" ht="14.25" customHeight="1" x14ac:dyDescent="0.25">
      <c r="A29" s="78"/>
      <c r="B29" s="75">
        <v>13</v>
      </c>
      <c r="C29" s="79" t="s">
        <v>60</v>
      </c>
      <c r="D29" s="80"/>
      <c r="E29" s="75" t="s">
        <v>46</v>
      </c>
      <c r="F29" s="75" t="s">
        <v>53</v>
      </c>
      <c r="G29" s="75" t="s">
        <v>38</v>
      </c>
      <c r="H29" s="75" t="s">
        <v>31</v>
      </c>
      <c r="I29" s="79" t="s">
        <v>32</v>
      </c>
      <c r="J29" s="80"/>
      <c r="K29" s="79" t="s">
        <v>41</v>
      </c>
      <c r="L29" s="80"/>
      <c r="M29" s="79" t="s">
        <v>42</v>
      </c>
      <c r="N29" s="80"/>
      <c r="O29" s="78"/>
    </row>
    <row r="30" spans="1:15" ht="14.25" customHeight="1" x14ac:dyDescent="0.25">
      <c r="A30" s="78"/>
      <c r="B30" s="75">
        <v>14</v>
      </c>
      <c r="C30" s="79" t="s">
        <v>61</v>
      </c>
      <c r="D30" s="80"/>
      <c r="E30" s="75" t="s">
        <v>46</v>
      </c>
      <c r="F30" s="75" t="s">
        <v>37</v>
      </c>
      <c r="G30" s="75" t="s">
        <v>38</v>
      </c>
      <c r="H30" s="75" t="s">
        <v>39</v>
      </c>
      <c r="I30" s="79" t="s">
        <v>32</v>
      </c>
      <c r="J30" s="80"/>
      <c r="K30" s="79" t="s">
        <v>54</v>
      </c>
      <c r="L30" s="80"/>
      <c r="M30" s="79" t="s">
        <v>48</v>
      </c>
      <c r="N30" s="80"/>
      <c r="O30" s="78"/>
    </row>
    <row r="31" spans="1:15" ht="14.25" customHeight="1" x14ac:dyDescent="0.25">
      <c r="A31" s="78"/>
      <c r="B31" s="75">
        <v>15</v>
      </c>
      <c r="C31" s="79" t="s">
        <v>101</v>
      </c>
      <c r="D31" s="80"/>
      <c r="E31" s="75" t="s">
        <v>28</v>
      </c>
      <c r="F31" s="75" t="s">
        <v>37</v>
      </c>
      <c r="G31" s="75" t="s">
        <v>30</v>
      </c>
      <c r="H31" s="75" t="s">
        <v>59</v>
      </c>
      <c r="I31" s="79" t="s">
        <v>32</v>
      </c>
      <c r="J31" s="80"/>
      <c r="K31" s="79" t="s">
        <v>33</v>
      </c>
      <c r="L31" s="80"/>
      <c r="M31" s="79" t="s">
        <v>34</v>
      </c>
      <c r="N31" s="80"/>
      <c r="O31" s="78"/>
    </row>
    <row r="32" spans="1:15" ht="14.25" customHeight="1" x14ac:dyDescent="0.25">
      <c r="A32" s="78"/>
      <c r="B32" s="75">
        <v>16</v>
      </c>
      <c r="C32" s="79" t="s">
        <v>63</v>
      </c>
      <c r="D32" s="80"/>
      <c r="E32" s="75" t="s">
        <v>46</v>
      </c>
      <c r="F32" s="75" t="s">
        <v>53</v>
      </c>
      <c r="G32" s="75" t="s">
        <v>58</v>
      </c>
      <c r="H32" s="75" t="s">
        <v>59</v>
      </c>
      <c r="I32" s="79" t="s">
        <v>32</v>
      </c>
      <c r="J32" s="80"/>
      <c r="K32" s="79" t="s">
        <v>41</v>
      </c>
      <c r="L32" s="80"/>
      <c r="M32" s="79" t="s">
        <v>48</v>
      </c>
      <c r="N32" s="80"/>
      <c r="O32" s="78"/>
    </row>
    <row r="33" spans="1:15" ht="14.25" customHeight="1" x14ac:dyDescent="0.25">
      <c r="A33" s="78"/>
      <c r="B33" s="75">
        <v>17</v>
      </c>
      <c r="C33" s="79" t="s">
        <v>64</v>
      </c>
      <c r="D33" s="80"/>
      <c r="E33" s="75" t="s">
        <v>36</v>
      </c>
      <c r="F33" s="75" t="s">
        <v>53</v>
      </c>
      <c r="G33" s="75" t="s">
        <v>30</v>
      </c>
      <c r="H33" s="75" t="s">
        <v>39</v>
      </c>
      <c r="I33" s="79" t="s">
        <v>32</v>
      </c>
      <c r="J33" s="80"/>
      <c r="K33" s="79" t="s">
        <v>54</v>
      </c>
      <c r="L33" s="80"/>
      <c r="M33" s="79" t="s">
        <v>42</v>
      </c>
      <c r="N33" s="80"/>
      <c r="O33" s="78"/>
    </row>
    <row r="34" spans="1:15" ht="14.25" customHeight="1" x14ac:dyDescent="0.25">
      <c r="A34" s="78"/>
      <c r="B34" s="75">
        <v>18</v>
      </c>
      <c r="C34" s="79" t="s">
        <v>65</v>
      </c>
      <c r="D34" s="80"/>
      <c r="E34" s="75" t="s">
        <v>28</v>
      </c>
      <c r="F34" s="75" t="s">
        <v>66</v>
      </c>
      <c r="G34" s="75" t="s">
        <v>30</v>
      </c>
      <c r="H34" s="75" t="s">
        <v>59</v>
      </c>
      <c r="I34" s="79" t="s">
        <v>32</v>
      </c>
      <c r="J34" s="80"/>
      <c r="K34" s="79" t="s">
        <v>33</v>
      </c>
      <c r="L34" s="80"/>
      <c r="M34" s="79" t="s">
        <v>34</v>
      </c>
      <c r="N34" s="80"/>
      <c r="O34" s="78"/>
    </row>
    <row r="35" spans="1:15" ht="14.25" customHeight="1" x14ac:dyDescent="0.25">
      <c r="B35" s="68">
        <v>19</v>
      </c>
      <c r="C35" s="69" t="s">
        <v>67</v>
      </c>
      <c r="D35" s="70"/>
      <c r="E35" s="68" t="s">
        <v>46</v>
      </c>
      <c r="F35" s="68" t="s">
        <v>66</v>
      </c>
      <c r="G35" s="68" t="s">
        <v>30</v>
      </c>
      <c r="H35" s="68" t="s">
        <v>59</v>
      </c>
      <c r="I35" s="69" t="s">
        <v>32</v>
      </c>
      <c r="J35" s="70"/>
      <c r="K35" s="69" t="s">
        <v>33</v>
      </c>
      <c r="L35" s="70"/>
      <c r="M35" s="69" t="s">
        <v>48</v>
      </c>
      <c r="N35" s="70"/>
    </row>
    <row r="36" spans="1:15" ht="14.25" customHeight="1" x14ac:dyDescent="0.25">
      <c r="B36" s="68">
        <v>20</v>
      </c>
      <c r="C36" s="69" t="s">
        <v>68</v>
      </c>
      <c r="D36" s="70"/>
      <c r="E36" s="68" t="s">
        <v>46</v>
      </c>
      <c r="F36" s="68" t="s">
        <v>37</v>
      </c>
      <c r="G36" s="68" t="s">
        <v>30</v>
      </c>
      <c r="H36" s="68" t="s">
        <v>39</v>
      </c>
      <c r="I36" s="69" t="s">
        <v>32</v>
      </c>
      <c r="J36" s="70"/>
      <c r="K36" s="69" t="s">
        <v>33</v>
      </c>
      <c r="L36" s="70"/>
      <c r="M36" s="69" t="s">
        <v>48</v>
      </c>
      <c r="N36" s="70"/>
    </row>
    <row r="37" spans="1:15" ht="14.25" customHeight="1" x14ac:dyDescent="0.25"/>
    <row r="38" spans="1:15" ht="14.25" customHeight="1" x14ac:dyDescent="0.25"/>
    <row r="39" spans="1:15" ht="14.25" customHeight="1" x14ac:dyDescent="0.3">
      <c r="B39" s="2" t="s">
        <v>69</v>
      </c>
    </row>
    <row r="40" spans="1:15" ht="14.25" customHeight="1" x14ac:dyDescent="0.3">
      <c r="B40" s="9" t="s">
        <v>1</v>
      </c>
      <c r="C40" s="9" t="str">
        <f>C5</f>
        <v>Varian</v>
      </c>
      <c r="D40" s="9" t="str">
        <f>C6</f>
        <v>Ukuran</v>
      </c>
      <c r="E40" s="9" t="str">
        <f>C7</f>
        <v>Harga</v>
      </c>
      <c r="F40" s="9" t="str">
        <f>C8</f>
        <v>Aroma</v>
      </c>
      <c r="G40" s="9" t="str">
        <f>C9</f>
        <v>Cara Penggunaan</v>
      </c>
      <c r="H40" s="9" t="str">
        <f>C10</f>
        <v>Aturan Penggunaan</v>
      </c>
      <c r="I40" s="9" t="str">
        <f>C11</f>
        <v>Hasil Pemakaian</v>
      </c>
    </row>
    <row r="41" spans="1:15" ht="14.25" customHeight="1" x14ac:dyDescent="0.3">
      <c r="B41" s="10" t="s">
        <v>5</v>
      </c>
      <c r="C41" s="11">
        <v>1</v>
      </c>
      <c r="D41" s="12">
        <v>1</v>
      </c>
      <c r="E41" s="12">
        <v>1</v>
      </c>
      <c r="F41" s="12">
        <v>3</v>
      </c>
      <c r="G41" s="12">
        <v>3</v>
      </c>
      <c r="H41" s="12">
        <v>3</v>
      </c>
      <c r="I41" s="12">
        <v>5</v>
      </c>
    </row>
    <row r="42" spans="1:15" ht="14.25" customHeight="1" x14ac:dyDescent="0.3">
      <c r="B42" s="10" t="s">
        <v>8</v>
      </c>
      <c r="C42" s="12">
        <f>C41/D41</f>
        <v>1</v>
      </c>
      <c r="D42" s="11">
        <v>1</v>
      </c>
      <c r="E42" s="12">
        <v>1</v>
      </c>
      <c r="F42" s="12">
        <v>3</v>
      </c>
      <c r="G42" s="12">
        <v>3</v>
      </c>
      <c r="H42" s="12">
        <v>3</v>
      </c>
      <c r="I42" s="12">
        <v>5</v>
      </c>
    </row>
    <row r="43" spans="1:15" ht="14.25" customHeight="1" x14ac:dyDescent="0.3">
      <c r="B43" s="10" t="s">
        <v>11</v>
      </c>
      <c r="C43" s="13">
        <f>C41/E41</f>
        <v>1</v>
      </c>
      <c r="D43" s="12">
        <f>D42/E42</f>
        <v>1</v>
      </c>
      <c r="E43" s="11">
        <v>1</v>
      </c>
      <c r="F43" s="12">
        <v>5</v>
      </c>
      <c r="G43" s="12">
        <v>1</v>
      </c>
      <c r="H43" s="12">
        <v>1</v>
      </c>
      <c r="I43" s="12">
        <v>5</v>
      </c>
    </row>
    <row r="44" spans="1:15" ht="14.25" customHeight="1" x14ac:dyDescent="0.3">
      <c r="B44" s="10" t="s">
        <v>13</v>
      </c>
      <c r="C44" s="12">
        <f>C41/F41</f>
        <v>0.33333333333333331</v>
      </c>
      <c r="D44" s="13">
        <f>D42/F42</f>
        <v>0.33333333333333331</v>
      </c>
      <c r="E44" s="12">
        <f>E43/F43</f>
        <v>0.2</v>
      </c>
      <c r="F44" s="11">
        <v>1</v>
      </c>
      <c r="G44" s="12">
        <v>5</v>
      </c>
      <c r="H44" s="12">
        <v>1</v>
      </c>
      <c r="I44" s="12">
        <v>1</v>
      </c>
    </row>
    <row r="45" spans="1:15" ht="14.25" customHeight="1" x14ac:dyDescent="0.3">
      <c r="B45" s="10" t="s">
        <v>15</v>
      </c>
      <c r="C45" s="13">
        <f>C41/G41</f>
        <v>0.33333333333333331</v>
      </c>
      <c r="D45" s="12">
        <f>D42/G42</f>
        <v>0.33333333333333331</v>
      </c>
      <c r="E45" s="13">
        <f>E43/G43</f>
        <v>1</v>
      </c>
      <c r="F45" s="12">
        <f>F44/G44</f>
        <v>0.2</v>
      </c>
      <c r="G45" s="11">
        <v>1</v>
      </c>
      <c r="H45" s="12">
        <v>5</v>
      </c>
      <c r="I45" s="12">
        <v>1</v>
      </c>
    </row>
    <row r="46" spans="1:15" ht="14.25" customHeight="1" x14ac:dyDescent="0.3">
      <c r="B46" s="10" t="s">
        <v>17</v>
      </c>
      <c r="C46" s="12">
        <f>C41/H41</f>
        <v>0.33333333333333331</v>
      </c>
      <c r="D46" s="13">
        <f>D42/H42</f>
        <v>0.33333333333333331</v>
      </c>
      <c r="E46" s="12">
        <f>E43/H43</f>
        <v>1</v>
      </c>
      <c r="F46" s="14">
        <f>F44/H44</f>
        <v>1</v>
      </c>
      <c r="G46" s="12">
        <f>G45/H45</f>
        <v>0.2</v>
      </c>
      <c r="H46" s="11">
        <v>1</v>
      </c>
      <c r="I46" s="12">
        <v>5</v>
      </c>
    </row>
    <row r="47" spans="1:15" ht="14.25" customHeight="1" x14ac:dyDescent="0.3">
      <c r="B47" s="10" t="s">
        <v>19</v>
      </c>
      <c r="C47" s="13">
        <f>C41/I41</f>
        <v>0.2</v>
      </c>
      <c r="D47" s="12">
        <f>D42/I42</f>
        <v>0.2</v>
      </c>
      <c r="E47" s="13">
        <f>E43/I43</f>
        <v>0.2</v>
      </c>
      <c r="F47" s="12">
        <f>F44/I44</f>
        <v>1</v>
      </c>
      <c r="G47" s="13">
        <f>G45/I45</f>
        <v>1</v>
      </c>
      <c r="H47" s="12">
        <f>H46/I46</f>
        <v>0.2</v>
      </c>
      <c r="I47" s="11">
        <v>1</v>
      </c>
    </row>
    <row r="48" spans="1:15" ht="14.25" customHeight="1" x14ac:dyDescent="0.3">
      <c r="B48" s="10" t="s">
        <v>70</v>
      </c>
      <c r="C48" s="13">
        <f t="shared" ref="C48:I48" si="0">SUM(C41:C47)</f>
        <v>4.2</v>
      </c>
      <c r="D48" s="13">
        <f t="shared" si="0"/>
        <v>4.2</v>
      </c>
      <c r="E48" s="13">
        <f t="shared" si="0"/>
        <v>5.4</v>
      </c>
      <c r="F48" s="13">
        <f t="shared" si="0"/>
        <v>14.2</v>
      </c>
      <c r="G48" s="13">
        <f t="shared" si="0"/>
        <v>14.2</v>
      </c>
      <c r="H48" s="12">
        <f t="shared" si="0"/>
        <v>14.2</v>
      </c>
      <c r="I48" s="12">
        <f t="shared" si="0"/>
        <v>23</v>
      </c>
    </row>
    <row r="49" spans="2:11" ht="14.25" customHeight="1" x14ac:dyDescent="0.25"/>
    <row r="50" spans="2:11" ht="14.25" customHeight="1" x14ac:dyDescent="0.25"/>
    <row r="51" spans="2:11" ht="14.25" customHeight="1" x14ac:dyDescent="0.3">
      <c r="B51" s="2" t="s">
        <v>71</v>
      </c>
    </row>
    <row r="52" spans="2:11" ht="14.25" customHeight="1" x14ac:dyDescent="0.3">
      <c r="B52" s="9" t="s">
        <v>1</v>
      </c>
      <c r="C52" s="9" t="s">
        <v>5</v>
      </c>
      <c r="D52" s="9" t="s">
        <v>8</v>
      </c>
      <c r="E52" s="9" t="s">
        <v>11</v>
      </c>
      <c r="F52" s="9" t="s">
        <v>13</v>
      </c>
      <c r="G52" s="9" t="s">
        <v>15</v>
      </c>
      <c r="H52" s="9" t="s">
        <v>17</v>
      </c>
      <c r="I52" s="9" t="s">
        <v>19</v>
      </c>
      <c r="J52" s="10" t="s">
        <v>70</v>
      </c>
      <c r="K52" s="10" t="s">
        <v>72</v>
      </c>
    </row>
    <row r="53" spans="2:11" ht="14.25" customHeight="1" x14ac:dyDescent="0.3">
      <c r="B53" s="10" t="s">
        <v>5</v>
      </c>
      <c r="C53" s="13">
        <f>C41/$C$48</f>
        <v>0.23809523809523808</v>
      </c>
      <c r="D53" s="13">
        <f t="shared" ref="D53:D59" si="1">D41/$D$48</f>
        <v>0.23809523809523808</v>
      </c>
      <c r="E53" s="13">
        <f t="shared" ref="E53:E59" si="2">E41/$E$48</f>
        <v>0.18518518518518517</v>
      </c>
      <c r="F53" s="13">
        <f t="shared" ref="F53:F59" si="3">F41/$F$48</f>
        <v>0.21126760563380284</v>
      </c>
      <c r="G53" s="13">
        <f t="shared" ref="G53:G59" si="4">G41/$G$48</f>
        <v>0.21126760563380284</v>
      </c>
      <c r="H53" s="13">
        <f t="shared" ref="H53:H59" si="5">H41/$H$48</f>
        <v>0.21126760563380284</v>
      </c>
      <c r="I53" s="13">
        <f t="shared" ref="I53:I59" si="6">I41/$I$48</f>
        <v>0.21739130434782608</v>
      </c>
      <c r="J53" s="15">
        <f>SUM(C53:I53)</f>
        <v>1.5125697826248961</v>
      </c>
      <c r="K53" s="15">
        <f t="shared" ref="K53:K59" si="7">J53/7</f>
        <v>0.21608139751784231</v>
      </c>
    </row>
    <row r="54" spans="2:11" ht="14.25" customHeight="1" x14ac:dyDescent="0.3">
      <c r="B54" s="10" t="s">
        <v>8</v>
      </c>
      <c r="C54" s="13">
        <f t="shared" ref="C53:C59" si="8">C42/$C$48</f>
        <v>0.23809523809523808</v>
      </c>
      <c r="D54" s="13">
        <f t="shared" si="1"/>
        <v>0.23809523809523808</v>
      </c>
      <c r="E54" s="13">
        <f t="shared" si="2"/>
        <v>0.18518518518518517</v>
      </c>
      <c r="F54" s="13">
        <f t="shared" si="3"/>
        <v>0.21126760563380284</v>
      </c>
      <c r="G54" s="13">
        <f t="shared" si="4"/>
        <v>0.21126760563380284</v>
      </c>
      <c r="H54" s="13">
        <f t="shared" si="5"/>
        <v>0.21126760563380284</v>
      </c>
      <c r="I54" s="13">
        <f t="shared" si="6"/>
        <v>0.21739130434782608</v>
      </c>
      <c r="J54" s="15">
        <f t="shared" ref="J53:J59" si="9">SUM(C54:I54)</f>
        <v>1.5125697826248961</v>
      </c>
      <c r="K54" s="15">
        <f t="shared" si="7"/>
        <v>0.21608139751784231</v>
      </c>
    </row>
    <row r="55" spans="2:11" ht="14.25" customHeight="1" x14ac:dyDescent="0.3">
      <c r="B55" s="10" t="s">
        <v>11</v>
      </c>
      <c r="C55" s="13">
        <f t="shared" si="8"/>
        <v>0.23809523809523808</v>
      </c>
      <c r="D55" s="13">
        <f t="shared" si="1"/>
        <v>0.23809523809523808</v>
      </c>
      <c r="E55" s="13">
        <f t="shared" si="2"/>
        <v>0.18518518518518517</v>
      </c>
      <c r="F55" s="13">
        <f t="shared" si="3"/>
        <v>0.35211267605633806</v>
      </c>
      <c r="G55" s="13">
        <f t="shared" si="4"/>
        <v>7.0422535211267609E-2</v>
      </c>
      <c r="H55" s="13">
        <f t="shared" si="5"/>
        <v>7.0422535211267609E-2</v>
      </c>
      <c r="I55" s="13">
        <f t="shared" si="6"/>
        <v>0.21739130434782608</v>
      </c>
      <c r="J55" s="15">
        <f t="shared" si="9"/>
        <v>1.3717247122023606</v>
      </c>
      <c r="K55" s="15">
        <f t="shared" si="7"/>
        <v>0.1959606731717658</v>
      </c>
    </row>
    <row r="56" spans="2:11" ht="14.25" customHeight="1" x14ac:dyDescent="0.3">
      <c r="B56" s="10" t="s">
        <v>13</v>
      </c>
      <c r="C56" s="13">
        <f t="shared" si="8"/>
        <v>7.9365079365079361E-2</v>
      </c>
      <c r="D56" s="13">
        <f t="shared" si="1"/>
        <v>7.9365079365079361E-2</v>
      </c>
      <c r="E56" s="13">
        <f t="shared" si="2"/>
        <v>3.7037037037037035E-2</v>
      </c>
      <c r="F56" s="13">
        <f t="shared" si="3"/>
        <v>7.0422535211267609E-2</v>
      </c>
      <c r="G56" s="13">
        <f t="shared" si="4"/>
        <v>0.35211267605633806</v>
      </c>
      <c r="H56" s="13">
        <f t="shared" si="5"/>
        <v>7.0422535211267609E-2</v>
      </c>
      <c r="I56" s="13">
        <f t="shared" si="6"/>
        <v>4.3478260869565216E-2</v>
      </c>
      <c r="J56" s="15">
        <f t="shared" si="9"/>
        <v>0.73220320311563425</v>
      </c>
      <c r="K56" s="15">
        <f t="shared" si="7"/>
        <v>0.10460045758794775</v>
      </c>
    </row>
    <row r="57" spans="2:11" ht="14.25" customHeight="1" x14ac:dyDescent="0.3">
      <c r="B57" s="10" t="s">
        <v>15</v>
      </c>
      <c r="C57" s="13">
        <f t="shared" si="8"/>
        <v>7.9365079365079361E-2</v>
      </c>
      <c r="D57" s="13">
        <f t="shared" si="1"/>
        <v>7.9365079365079361E-2</v>
      </c>
      <c r="E57" s="13">
        <f t="shared" si="2"/>
        <v>0.18518518518518517</v>
      </c>
      <c r="F57" s="13">
        <f t="shared" si="3"/>
        <v>1.4084507042253523E-2</v>
      </c>
      <c r="G57" s="13">
        <f t="shared" si="4"/>
        <v>7.0422535211267609E-2</v>
      </c>
      <c r="H57" s="13">
        <f t="shared" si="5"/>
        <v>0.35211267605633806</v>
      </c>
      <c r="I57" s="13">
        <f t="shared" si="6"/>
        <v>4.3478260869565216E-2</v>
      </c>
      <c r="J57" s="15">
        <f t="shared" si="9"/>
        <v>0.82401332309476827</v>
      </c>
      <c r="K57" s="15">
        <f t="shared" si="7"/>
        <v>0.11771618901353832</v>
      </c>
    </row>
    <row r="58" spans="2:11" ht="14.25" customHeight="1" x14ac:dyDescent="0.3">
      <c r="B58" s="10" t="s">
        <v>17</v>
      </c>
      <c r="C58" s="13">
        <f t="shared" si="8"/>
        <v>7.9365079365079361E-2</v>
      </c>
      <c r="D58" s="13">
        <f t="shared" si="1"/>
        <v>7.9365079365079361E-2</v>
      </c>
      <c r="E58" s="13">
        <f t="shared" si="2"/>
        <v>0.18518518518518517</v>
      </c>
      <c r="F58" s="13">
        <f t="shared" si="3"/>
        <v>7.0422535211267609E-2</v>
      </c>
      <c r="G58" s="13">
        <f t="shared" si="4"/>
        <v>1.4084507042253523E-2</v>
      </c>
      <c r="H58" s="13">
        <f t="shared" si="5"/>
        <v>7.0422535211267609E-2</v>
      </c>
      <c r="I58" s="13">
        <f t="shared" si="6"/>
        <v>0.21739130434782608</v>
      </c>
      <c r="J58" s="15">
        <f t="shared" si="9"/>
        <v>0.71623622572795875</v>
      </c>
      <c r="K58" s="15">
        <f t="shared" si="7"/>
        <v>0.10231946081827982</v>
      </c>
    </row>
    <row r="59" spans="2:11" ht="14.25" customHeight="1" x14ac:dyDescent="0.3">
      <c r="B59" s="10" t="s">
        <v>19</v>
      </c>
      <c r="C59" s="13">
        <f t="shared" si="8"/>
        <v>4.7619047619047616E-2</v>
      </c>
      <c r="D59" s="13">
        <f t="shared" si="1"/>
        <v>4.7619047619047616E-2</v>
      </c>
      <c r="E59" s="13">
        <f t="shared" si="2"/>
        <v>3.7037037037037035E-2</v>
      </c>
      <c r="F59" s="13">
        <f t="shared" si="3"/>
        <v>7.0422535211267609E-2</v>
      </c>
      <c r="G59" s="13">
        <f t="shared" si="4"/>
        <v>7.0422535211267609E-2</v>
      </c>
      <c r="H59" s="13">
        <f t="shared" si="5"/>
        <v>1.4084507042253523E-2</v>
      </c>
      <c r="I59" s="13">
        <f t="shared" si="6"/>
        <v>4.3478260869565216E-2</v>
      </c>
      <c r="J59" s="15">
        <f t="shared" si="9"/>
        <v>0.33068297060948626</v>
      </c>
      <c r="K59" s="15">
        <f t="shared" si="7"/>
        <v>4.7240424372783751E-2</v>
      </c>
    </row>
    <row r="60" spans="2:11" ht="14.25" customHeight="1" x14ac:dyDescent="0.3">
      <c r="B60" s="10" t="s">
        <v>70</v>
      </c>
      <c r="C60" s="16">
        <f t="shared" ref="C60:I60" si="10">SUM(C53:C59)</f>
        <v>0.99999999999999978</v>
      </c>
      <c r="D60" s="16">
        <f t="shared" si="10"/>
        <v>0.99999999999999978</v>
      </c>
      <c r="E60" s="16">
        <f t="shared" si="10"/>
        <v>0.99999999999999978</v>
      </c>
      <c r="F60" s="16">
        <f t="shared" si="10"/>
        <v>1</v>
      </c>
      <c r="G60" s="16">
        <f t="shared" si="10"/>
        <v>1</v>
      </c>
      <c r="H60" s="16">
        <f t="shared" si="10"/>
        <v>1.0000000000000002</v>
      </c>
      <c r="I60" s="16">
        <f t="shared" si="10"/>
        <v>0.99999999999999989</v>
      </c>
      <c r="J60" s="4"/>
      <c r="K60" s="4"/>
    </row>
    <row r="61" spans="2:11" ht="14.25" customHeight="1" x14ac:dyDescent="0.25"/>
    <row r="62" spans="2:11" ht="14.25" customHeight="1" x14ac:dyDescent="0.25"/>
    <row r="63" spans="2:11" ht="14.25" customHeight="1" x14ac:dyDescent="0.3">
      <c r="B63" s="2" t="s">
        <v>73</v>
      </c>
    </row>
    <row r="64" spans="2:11" ht="14.25" customHeight="1" x14ac:dyDescent="0.3">
      <c r="B64" s="9" t="s">
        <v>1</v>
      </c>
      <c r="C64" s="17" t="s">
        <v>5</v>
      </c>
      <c r="D64" s="17" t="s">
        <v>8</v>
      </c>
      <c r="E64" s="17" t="s">
        <v>11</v>
      </c>
      <c r="F64" s="17" t="s">
        <v>13</v>
      </c>
      <c r="G64" s="17" t="s">
        <v>15</v>
      </c>
      <c r="H64" s="17" t="s">
        <v>17</v>
      </c>
      <c r="I64" s="17" t="s">
        <v>19</v>
      </c>
      <c r="J64" s="18" t="s">
        <v>74</v>
      </c>
    </row>
    <row r="65" spans="2:10" ht="14.25" customHeight="1" x14ac:dyDescent="0.3">
      <c r="B65" s="19" t="s">
        <v>5</v>
      </c>
      <c r="C65" s="20">
        <f>C41*$K$53</f>
        <v>0.21608139751784231</v>
      </c>
      <c r="D65" s="20">
        <f t="shared" ref="D65:D71" si="11">D41*$K$54</f>
        <v>0.21608139751784231</v>
      </c>
      <c r="E65" s="20">
        <f t="shared" ref="E65:E71" si="12">E41*$K$55</f>
        <v>0.1959606731717658</v>
      </c>
      <c r="F65" s="20">
        <f t="shared" ref="F65:F71" si="13">F41*$K$56</f>
        <v>0.31380137276384323</v>
      </c>
      <c r="G65" s="20">
        <f>G41*$K$57</f>
        <v>0.35314856704061498</v>
      </c>
      <c r="H65" s="20">
        <f>H41*$K$58</f>
        <v>0.30695838245483947</v>
      </c>
      <c r="I65" s="20">
        <f>I41*$K$59</f>
        <v>0.23620212186391876</v>
      </c>
      <c r="J65" s="21">
        <f>SUM(C65:I65)</f>
        <v>1.8382339123306668</v>
      </c>
    </row>
    <row r="66" spans="2:10" ht="14.25" customHeight="1" x14ac:dyDescent="0.3">
      <c r="B66" s="19" t="s">
        <v>8</v>
      </c>
      <c r="C66" s="20">
        <f>C42*$K$53</f>
        <v>0.21608139751784231</v>
      </c>
      <c r="D66" s="20">
        <f t="shared" si="11"/>
        <v>0.21608139751784231</v>
      </c>
      <c r="E66" s="20">
        <f t="shared" si="12"/>
        <v>0.1959606731717658</v>
      </c>
      <c r="F66" s="20">
        <f t="shared" si="13"/>
        <v>0.31380137276384323</v>
      </c>
      <c r="G66" s="20">
        <f>G42*$K$57</f>
        <v>0.35314856704061498</v>
      </c>
      <c r="H66" s="20">
        <f t="shared" ref="H66:H71" si="14">H42*$K$58</f>
        <v>0.30695838245483947</v>
      </c>
      <c r="I66" s="20">
        <f t="shared" ref="I66:I71" si="15">I42*$K$59</f>
        <v>0.23620212186391876</v>
      </c>
      <c r="J66" s="21">
        <f t="shared" ref="J65:J71" si="16">SUM(C66:I66)</f>
        <v>1.8382339123306668</v>
      </c>
    </row>
    <row r="67" spans="2:10" ht="14.25" customHeight="1" x14ac:dyDescent="0.3">
      <c r="B67" s="19" t="s">
        <v>11</v>
      </c>
      <c r="C67" s="20">
        <f t="shared" ref="C66:C71" si="17">C43*$K$53</f>
        <v>0.21608139751784231</v>
      </c>
      <c r="D67" s="20">
        <f t="shared" si="11"/>
        <v>0.21608139751784231</v>
      </c>
      <c r="E67" s="20">
        <f t="shared" si="12"/>
        <v>0.1959606731717658</v>
      </c>
      <c r="F67" s="20">
        <f t="shared" si="13"/>
        <v>0.5230022879397388</v>
      </c>
      <c r="G67" s="20">
        <f t="shared" ref="G67:G71" si="18">G43*$K$57</f>
        <v>0.11771618901353832</v>
      </c>
      <c r="H67" s="20">
        <f t="shared" si="14"/>
        <v>0.10231946081827982</v>
      </c>
      <c r="I67" s="20">
        <f t="shared" si="15"/>
        <v>0.23620212186391876</v>
      </c>
      <c r="J67" s="21">
        <f t="shared" si="16"/>
        <v>1.6073635278429261</v>
      </c>
    </row>
    <row r="68" spans="2:10" ht="14.25" customHeight="1" x14ac:dyDescent="0.3">
      <c r="B68" s="19" t="s">
        <v>13</v>
      </c>
      <c r="C68" s="20">
        <f t="shared" si="17"/>
        <v>7.202713250594743E-2</v>
      </c>
      <c r="D68" s="20">
        <f t="shared" si="11"/>
        <v>7.202713250594743E-2</v>
      </c>
      <c r="E68" s="20">
        <f t="shared" si="12"/>
        <v>3.9192134634353164E-2</v>
      </c>
      <c r="F68" s="20">
        <f t="shared" si="13"/>
        <v>0.10460045758794775</v>
      </c>
      <c r="G68" s="20">
        <f t="shared" si="18"/>
        <v>0.58858094506769165</v>
      </c>
      <c r="H68" s="20">
        <f t="shared" si="14"/>
        <v>0.10231946081827982</v>
      </c>
      <c r="I68" s="20">
        <f t="shared" si="15"/>
        <v>4.7240424372783751E-2</v>
      </c>
      <c r="J68" s="21">
        <f t="shared" si="16"/>
        <v>1.025987687492951</v>
      </c>
    </row>
    <row r="69" spans="2:10" ht="14.25" customHeight="1" x14ac:dyDescent="0.3">
      <c r="B69" s="19" t="s">
        <v>15</v>
      </c>
      <c r="C69" s="20">
        <f t="shared" si="17"/>
        <v>7.202713250594743E-2</v>
      </c>
      <c r="D69" s="20">
        <f t="shared" si="11"/>
        <v>7.202713250594743E-2</v>
      </c>
      <c r="E69" s="20">
        <f t="shared" si="12"/>
        <v>0.1959606731717658</v>
      </c>
      <c r="F69" s="20">
        <f t="shared" si="13"/>
        <v>2.0920091517589553E-2</v>
      </c>
      <c r="G69" s="20">
        <f t="shared" si="18"/>
        <v>0.11771618901353832</v>
      </c>
      <c r="H69" s="20">
        <f t="shared" si="14"/>
        <v>0.51159730409139914</v>
      </c>
      <c r="I69" s="20">
        <f t="shared" si="15"/>
        <v>4.7240424372783751E-2</v>
      </c>
      <c r="J69" s="21">
        <f t="shared" si="16"/>
        <v>1.0374889471789714</v>
      </c>
    </row>
    <row r="70" spans="2:10" ht="14.25" customHeight="1" x14ac:dyDescent="0.3">
      <c r="B70" s="19" t="s">
        <v>17</v>
      </c>
      <c r="C70" s="20">
        <f t="shared" si="17"/>
        <v>7.202713250594743E-2</v>
      </c>
      <c r="D70" s="20">
        <f t="shared" si="11"/>
        <v>7.202713250594743E-2</v>
      </c>
      <c r="E70" s="20">
        <f t="shared" si="12"/>
        <v>0.1959606731717658</v>
      </c>
      <c r="F70" s="20">
        <f t="shared" si="13"/>
        <v>0.10460045758794775</v>
      </c>
      <c r="G70" s="20">
        <f t="shared" si="18"/>
        <v>2.3543237802707666E-2</v>
      </c>
      <c r="H70" s="20">
        <f t="shared" si="14"/>
        <v>0.10231946081827982</v>
      </c>
      <c r="I70" s="20">
        <f t="shared" si="15"/>
        <v>0.23620212186391876</v>
      </c>
      <c r="J70" s="21">
        <f t="shared" si="16"/>
        <v>0.80668021625651476</v>
      </c>
    </row>
    <row r="71" spans="2:10" ht="14.25" customHeight="1" x14ac:dyDescent="0.3">
      <c r="B71" s="19" t="s">
        <v>19</v>
      </c>
      <c r="C71" s="20">
        <f t="shared" si="17"/>
        <v>4.3216279503568461E-2</v>
      </c>
      <c r="D71" s="20">
        <f t="shared" si="11"/>
        <v>4.3216279503568461E-2</v>
      </c>
      <c r="E71" s="20">
        <f t="shared" si="12"/>
        <v>3.9192134634353164E-2</v>
      </c>
      <c r="F71" s="20">
        <f t="shared" si="13"/>
        <v>0.10460045758794775</v>
      </c>
      <c r="G71" s="20">
        <f t="shared" si="18"/>
        <v>0.11771618901353832</v>
      </c>
      <c r="H71" s="20">
        <f t="shared" si="14"/>
        <v>2.0463892163655965E-2</v>
      </c>
      <c r="I71" s="20">
        <f t="shared" si="15"/>
        <v>4.7240424372783751E-2</v>
      </c>
      <c r="J71" s="21">
        <f t="shared" si="16"/>
        <v>0.4156456567794159</v>
      </c>
    </row>
    <row r="72" spans="2:10" ht="14.25" customHeight="1" x14ac:dyDescent="0.25"/>
    <row r="73" spans="2:10" ht="14.25" customHeight="1" x14ac:dyDescent="0.25"/>
    <row r="74" spans="2:10" ht="14.25" customHeight="1" x14ac:dyDescent="0.3">
      <c r="B74" s="2" t="s">
        <v>75</v>
      </c>
    </row>
    <row r="75" spans="2:10" ht="14.25" customHeight="1" x14ac:dyDescent="0.3">
      <c r="B75" s="9" t="str">
        <f>B64</f>
        <v>Kriteria</v>
      </c>
      <c r="C75" s="9" t="str">
        <f t="shared" ref="C75:C82" si="19">J64</f>
        <v>Hasil Perkalian</v>
      </c>
      <c r="D75" s="9" t="str">
        <f t="shared" ref="D75:D82" si="20">K52</f>
        <v>Prioritas</v>
      </c>
      <c r="E75" s="9" t="s">
        <v>76</v>
      </c>
    </row>
    <row r="76" spans="2:10" ht="14.25" customHeight="1" x14ac:dyDescent="0.3">
      <c r="B76" s="10" t="s">
        <v>5</v>
      </c>
      <c r="C76" s="13">
        <f>J65</f>
        <v>1.8382339123306668</v>
      </c>
      <c r="D76" s="13">
        <f>K53</f>
        <v>0.21608139751784231</v>
      </c>
      <c r="E76" s="13">
        <f>C76/D76</f>
        <v>8.5071363543864518</v>
      </c>
    </row>
    <row r="77" spans="2:10" ht="14.25" customHeight="1" x14ac:dyDescent="0.3">
      <c r="B77" s="10" t="s">
        <v>8</v>
      </c>
      <c r="C77" s="13">
        <f t="shared" si="19"/>
        <v>1.8382339123306668</v>
      </c>
      <c r="D77" s="13">
        <f t="shared" si="20"/>
        <v>0.21608139751784231</v>
      </c>
      <c r="E77" s="13">
        <f t="shared" ref="E76:E82" si="21">C77/D77</f>
        <v>8.5071363543864518</v>
      </c>
    </row>
    <row r="78" spans="2:10" ht="14.25" customHeight="1" x14ac:dyDescent="0.3">
      <c r="B78" s="10" t="s">
        <v>11</v>
      </c>
      <c r="C78" s="13">
        <f t="shared" si="19"/>
        <v>1.6073635278429261</v>
      </c>
      <c r="D78" s="13">
        <f t="shared" si="20"/>
        <v>0.1959606731717658</v>
      </c>
      <c r="E78" s="13">
        <f t="shared" si="21"/>
        <v>8.2024801294391381</v>
      </c>
    </row>
    <row r="79" spans="2:10" ht="14.25" customHeight="1" x14ac:dyDescent="0.3">
      <c r="B79" s="10" t="s">
        <v>13</v>
      </c>
      <c r="C79" s="13">
        <f t="shared" si="19"/>
        <v>1.025987687492951</v>
      </c>
      <c r="D79" s="13">
        <f t="shared" si="20"/>
        <v>0.10460045758794775</v>
      </c>
      <c r="E79" s="13">
        <f t="shared" si="21"/>
        <v>9.8086347913947094</v>
      </c>
    </row>
    <row r="80" spans="2:10" ht="14.25" customHeight="1" x14ac:dyDescent="0.3">
      <c r="B80" s="10" t="s">
        <v>15</v>
      </c>
      <c r="C80" s="13">
        <f t="shared" si="19"/>
        <v>1.0374889471789714</v>
      </c>
      <c r="D80" s="13">
        <f t="shared" si="20"/>
        <v>0.11771618901353832</v>
      </c>
      <c r="E80" s="13">
        <f t="shared" si="21"/>
        <v>8.8134771935205247</v>
      </c>
    </row>
    <row r="81" spans="2:13" ht="14.25" customHeight="1" x14ac:dyDescent="0.3">
      <c r="B81" s="10" t="s">
        <v>17</v>
      </c>
      <c r="C81" s="13">
        <f t="shared" si="19"/>
        <v>0.80668021625651476</v>
      </c>
      <c r="D81" s="13">
        <f t="shared" si="20"/>
        <v>0.10231946081827982</v>
      </c>
      <c r="E81" s="13">
        <f t="shared" si="21"/>
        <v>7.8839373253655554</v>
      </c>
    </row>
    <row r="82" spans="2:13" ht="14.25" customHeight="1" x14ac:dyDescent="0.3">
      <c r="B82" s="10" t="s">
        <v>19</v>
      </c>
      <c r="C82" s="13">
        <f t="shared" si="19"/>
        <v>0.4156456567794159</v>
      </c>
      <c r="D82" s="13">
        <f t="shared" si="20"/>
        <v>4.7240424372783751E-2</v>
      </c>
      <c r="E82" s="13">
        <f t="shared" si="21"/>
        <v>8.798516573421777</v>
      </c>
    </row>
    <row r="83" spans="2:13" ht="14.25" customHeight="1" x14ac:dyDescent="0.3">
      <c r="B83" s="59" t="s">
        <v>70</v>
      </c>
      <c r="C83" s="52"/>
      <c r="D83" s="46"/>
      <c r="E83" s="13">
        <f>SUM(E76:E82)</f>
        <v>60.521318721914618</v>
      </c>
    </row>
    <row r="84" spans="2:13" ht="14.25" customHeight="1" x14ac:dyDescent="0.3">
      <c r="B84" s="59" t="s">
        <v>1</v>
      </c>
      <c r="C84" s="52"/>
      <c r="D84" s="46"/>
      <c r="E84" s="12">
        <v>7</v>
      </c>
    </row>
    <row r="85" spans="2:13" ht="14.25" customHeight="1" x14ac:dyDescent="0.3">
      <c r="B85" s="59" t="s">
        <v>77</v>
      </c>
      <c r="C85" s="52"/>
      <c r="D85" s="46"/>
      <c r="E85" s="13">
        <f>E83/E84</f>
        <v>8.6459026745592311</v>
      </c>
    </row>
    <row r="86" spans="2:13" ht="14.25" customHeight="1" x14ac:dyDescent="0.25"/>
    <row r="87" spans="2:13" ht="14.25" customHeight="1" x14ac:dyDescent="0.25"/>
    <row r="88" spans="2:13" ht="14.25" customHeight="1" x14ac:dyDescent="0.3">
      <c r="B88" s="2" t="s">
        <v>78</v>
      </c>
    </row>
    <row r="89" spans="2:13" ht="14.25" customHeight="1" x14ac:dyDescent="0.3">
      <c r="B89" s="60" t="s">
        <v>79</v>
      </c>
      <c r="C89" s="46"/>
      <c r="D89" s="22">
        <v>1</v>
      </c>
      <c r="E89" s="22">
        <v>2</v>
      </c>
      <c r="F89" s="22">
        <v>3</v>
      </c>
      <c r="G89" s="22">
        <v>4</v>
      </c>
      <c r="H89" s="22">
        <v>5</v>
      </c>
      <c r="I89" s="22">
        <v>6</v>
      </c>
      <c r="J89" s="22">
        <v>7</v>
      </c>
      <c r="K89" s="22">
        <v>8</v>
      </c>
      <c r="L89" s="22">
        <v>9</v>
      </c>
      <c r="M89" s="22">
        <v>10</v>
      </c>
    </row>
    <row r="90" spans="2:13" ht="14.25" customHeight="1" x14ac:dyDescent="0.3">
      <c r="B90" s="60" t="s">
        <v>80</v>
      </c>
      <c r="C90" s="46"/>
      <c r="D90" s="23">
        <v>0</v>
      </c>
      <c r="E90" s="23">
        <v>0</v>
      </c>
      <c r="F90" s="23">
        <v>0.57999999999999996</v>
      </c>
      <c r="G90" s="23">
        <v>0.9</v>
      </c>
      <c r="H90" s="23">
        <v>1.1200000000000001</v>
      </c>
      <c r="I90" s="23">
        <v>1.24</v>
      </c>
      <c r="J90" s="23">
        <v>1.32</v>
      </c>
      <c r="K90" s="23">
        <v>1.41</v>
      </c>
      <c r="L90" s="23">
        <v>1.45</v>
      </c>
      <c r="M90" s="23">
        <v>1.49</v>
      </c>
    </row>
    <row r="91" spans="2:13" ht="14.25" customHeight="1" x14ac:dyDescent="0.25"/>
    <row r="92" spans="2:13" ht="14.25" customHeight="1" x14ac:dyDescent="0.3">
      <c r="B92" s="9" t="s">
        <v>81</v>
      </c>
      <c r="C92" s="13">
        <f>(E85-E84)/(E84-1)</f>
        <v>0.2743171124265385</v>
      </c>
    </row>
    <row r="93" spans="2:13" ht="14.25" customHeight="1" x14ac:dyDescent="0.3">
      <c r="B93" s="9" t="s">
        <v>102</v>
      </c>
      <c r="C93" s="12">
        <f>J90</f>
        <v>1.32</v>
      </c>
    </row>
    <row r="94" spans="2:13" ht="14.25" customHeight="1" x14ac:dyDescent="0.3">
      <c r="B94" s="9" t="s">
        <v>82</v>
      </c>
      <c r="C94" s="24">
        <f>C92/C93</f>
        <v>0.20781599426252917</v>
      </c>
    </row>
    <row r="95" spans="2:13" ht="14.25" customHeight="1" x14ac:dyDescent="0.25"/>
    <row r="96" spans="2:13" ht="14.25" customHeight="1" x14ac:dyDescent="0.25"/>
    <row r="97" spans="2:23" ht="14.25" customHeight="1" x14ac:dyDescent="0.25">
      <c r="B97" s="25" t="s">
        <v>83</v>
      </c>
      <c r="C97" s="26"/>
      <c r="D97" s="26"/>
      <c r="E97" s="26"/>
    </row>
    <row r="98" spans="2:23" ht="14.25" customHeight="1" x14ac:dyDescent="0.25">
      <c r="B98" s="27" t="s">
        <v>84</v>
      </c>
      <c r="C98" s="26"/>
      <c r="D98" s="26"/>
      <c r="E98" s="26"/>
      <c r="F98" s="26"/>
      <c r="G98" s="26"/>
      <c r="H98" s="26" t="s">
        <v>86</v>
      </c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</row>
    <row r="99" spans="2:23" ht="14.25" customHeight="1" x14ac:dyDescent="0.25">
      <c r="B99" s="28" t="s">
        <v>85</v>
      </c>
      <c r="C99" s="28" t="s">
        <v>28</v>
      </c>
      <c r="D99" s="28" t="s">
        <v>36</v>
      </c>
      <c r="E99" s="28" t="s">
        <v>46</v>
      </c>
      <c r="F99" s="26"/>
      <c r="G99" s="26"/>
      <c r="H99" s="28" t="s">
        <v>85</v>
      </c>
      <c r="I99" s="28" t="str">
        <f>H100</f>
        <v>Wangi</v>
      </c>
      <c r="J99" s="28" t="str">
        <f>H101</f>
        <v>Kurang Wangi</v>
      </c>
      <c r="K99" s="28" t="str">
        <f>H102</f>
        <v>Tidak Wangi</v>
      </c>
      <c r="L99" s="26"/>
      <c r="M99" s="27" t="s">
        <v>87</v>
      </c>
      <c r="N99" s="26"/>
      <c r="O99" s="26"/>
      <c r="P99" s="26"/>
      <c r="Q99" s="26"/>
      <c r="R99" s="26"/>
      <c r="S99" s="26"/>
      <c r="T99" s="26"/>
      <c r="U99" s="26"/>
      <c r="V99" s="26"/>
      <c r="W99" s="26"/>
    </row>
    <row r="100" spans="2:23" ht="14.25" customHeight="1" x14ac:dyDescent="0.25">
      <c r="B100" s="5" t="s">
        <v>28</v>
      </c>
      <c r="C100" s="5">
        <v>1</v>
      </c>
      <c r="D100" s="5">
        <v>3</v>
      </c>
      <c r="E100" s="5">
        <v>5</v>
      </c>
      <c r="F100" s="26"/>
      <c r="G100" s="26"/>
      <c r="H100" s="5" t="s">
        <v>31</v>
      </c>
      <c r="I100" s="5">
        <v>1</v>
      </c>
      <c r="J100" s="5">
        <v>4</v>
      </c>
      <c r="K100" s="5">
        <v>6</v>
      </c>
      <c r="L100" s="26"/>
      <c r="M100" s="29" t="s">
        <v>85</v>
      </c>
      <c r="N100" s="29" t="str">
        <f>M101</f>
        <v>Lembab</v>
      </c>
      <c r="O100" s="29" t="str">
        <f>M102</f>
        <v>Halus</v>
      </c>
      <c r="P100" s="29" t="str">
        <f>M103</f>
        <v>Cerah</v>
      </c>
      <c r="Q100" s="26"/>
      <c r="R100" s="26"/>
      <c r="S100" s="26"/>
      <c r="T100" s="26"/>
      <c r="U100" s="26"/>
      <c r="V100" s="26"/>
      <c r="W100" s="26"/>
    </row>
    <row r="101" spans="2:23" ht="14.25" customHeight="1" x14ac:dyDescent="0.25">
      <c r="B101" s="5" t="s">
        <v>36</v>
      </c>
      <c r="C101" s="5">
        <f>C100/D100</f>
        <v>0.33333333333333331</v>
      </c>
      <c r="D101" s="5">
        <v>1</v>
      </c>
      <c r="E101" s="5">
        <v>3</v>
      </c>
      <c r="F101" s="26"/>
      <c r="G101" s="26"/>
      <c r="H101" s="5" t="s">
        <v>88</v>
      </c>
      <c r="I101" s="5">
        <f>I100/J100</f>
        <v>0.25</v>
      </c>
      <c r="J101" s="5">
        <v>1</v>
      </c>
      <c r="K101" s="5">
        <v>4</v>
      </c>
      <c r="L101" s="26"/>
      <c r="M101" s="5" t="s">
        <v>34</v>
      </c>
      <c r="N101" s="5">
        <v>1</v>
      </c>
      <c r="O101" s="5">
        <v>3</v>
      </c>
      <c r="P101" s="5">
        <v>5</v>
      </c>
      <c r="Q101" s="26"/>
      <c r="R101" s="26"/>
      <c r="S101" s="26"/>
      <c r="T101" s="26"/>
      <c r="U101" s="26"/>
      <c r="V101" s="26"/>
      <c r="W101" s="26"/>
    </row>
    <row r="102" spans="2:23" ht="14.25" customHeight="1" x14ac:dyDescent="0.25">
      <c r="B102" s="5" t="s">
        <v>46</v>
      </c>
      <c r="C102" s="5">
        <f>C100/E100</f>
        <v>0.2</v>
      </c>
      <c r="D102" s="5">
        <f>D101/E101</f>
        <v>0.33333333333333331</v>
      </c>
      <c r="E102" s="5">
        <v>1</v>
      </c>
      <c r="F102" s="26"/>
      <c r="G102" s="26"/>
      <c r="H102" s="5" t="s">
        <v>89</v>
      </c>
      <c r="I102" s="5">
        <f>I100/K100</f>
        <v>0.16666666666666666</v>
      </c>
      <c r="J102" s="5">
        <f>J101/K101</f>
        <v>0.25</v>
      </c>
      <c r="K102" s="5">
        <v>1</v>
      </c>
      <c r="L102" s="26"/>
      <c r="M102" s="5" t="s">
        <v>42</v>
      </c>
      <c r="N102" s="5">
        <f>N101/O101</f>
        <v>0.33333333333333331</v>
      </c>
      <c r="O102" s="5">
        <v>1</v>
      </c>
      <c r="P102" s="5">
        <v>3</v>
      </c>
      <c r="Q102" s="26"/>
      <c r="R102" s="26"/>
      <c r="S102" s="26"/>
      <c r="T102" s="26"/>
      <c r="U102" s="26"/>
      <c r="V102" s="26"/>
      <c r="W102" s="26"/>
    </row>
    <row r="103" spans="2:23" ht="14.25" customHeight="1" x14ac:dyDescent="0.25">
      <c r="B103" s="30" t="s">
        <v>70</v>
      </c>
      <c r="C103" s="30">
        <f t="shared" ref="C103:E103" si="22">SUM(C100:C102)</f>
        <v>1.5333333333333332</v>
      </c>
      <c r="D103" s="30">
        <f t="shared" si="22"/>
        <v>4.333333333333333</v>
      </c>
      <c r="E103" s="30">
        <f t="shared" si="22"/>
        <v>9</v>
      </c>
      <c r="F103" s="26"/>
      <c r="G103" s="26"/>
      <c r="H103" s="30" t="s">
        <v>70</v>
      </c>
      <c r="I103" s="30">
        <f t="shared" ref="I103:K103" si="23">SUM(I100:I102)</f>
        <v>1.4166666666666667</v>
      </c>
      <c r="J103" s="30">
        <f t="shared" si="23"/>
        <v>5.25</v>
      </c>
      <c r="K103" s="30">
        <f t="shared" si="23"/>
        <v>11</v>
      </c>
      <c r="L103" s="26"/>
      <c r="M103" s="5" t="s">
        <v>48</v>
      </c>
      <c r="N103" s="5">
        <f>N101/P101</f>
        <v>0.2</v>
      </c>
      <c r="O103" s="5">
        <f>O102/P102</f>
        <v>0.33333333333333331</v>
      </c>
      <c r="P103" s="5">
        <v>1</v>
      </c>
      <c r="Q103" s="26"/>
      <c r="R103" s="26"/>
      <c r="S103" s="26"/>
      <c r="T103" s="26"/>
      <c r="U103" s="26"/>
      <c r="V103" s="26"/>
      <c r="W103" s="26"/>
    </row>
    <row r="104" spans="2:23" ht="14.25" customHeight="1" x14ac:dyDescent="0.25">
      <c r="B104" s="26"/>
      <c r="C104" s="26"/>
      <c r="D104" s="26"/>
      <c r="E104" s="26"/>
      <c r="F104" s="26"/>
      <c r="G104" s="26"/>
      <c r="H104" s="26"/>
      <c r="I104" s="26"/>
      <c r="J104" s="26"/>
      <c r="K104" s="26"/>
      <c r="L104" s="26"/>
      <c r="M104" s="5" t="s">
        <v>70</v>
      </c>
      <c r="N104" s="5">
        <f t="shared" ref="N104:P104" si="24">SUM(N101:N103)</f>
        <v>1.5333333333333332</v>
      </c>
      <c r="O104" s="5">
        <f t="shared" si="24"/>
        <v>4.333333333333333</v>
      </c>
      <c r="P104" s="5">
        <f t="shared" si="24"/>
        <v>9</v>
      </c>
      <c r="Q104" s="26"/>
      <c r="R104" s="26"/>
      <c r="S104" s="26"/>
      <c r="T104" s="26"/>
      <c r="U104" s="26"/>
      <c r="V104" s="26"/>
      <c r="W104" s="26"/>
    </row>
    <row r="105" spans="2:23" ht="14.25" customHeight="1" x14ac:dyDescent="0.25">
      <c r="B105" s="27" t="s">
        <v>90</v>
      </c>
      <c r="C105" s="26"/>
      <c r="D105" s="26"/>
      <c r="E105" s="26"/>
      <c r="F105" s="26"/>
      <c r="G105" s="26"/>
      <c r="H105" s="27" t="s">
        <v>95</v>
      </c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</row>
    <row r="106" spans="2:23" ht="14.25" customHeight="1" x14ac:dyDescent="0.25">
      <c r="B106" s="28" t="s">
        <v>85</v>
      </c>
      <c r="C106" s="28" t="s">
        <v>91</v>
      </c>
      <c r="D106" s="28" t="s">
        <v>92</v>
      </c>
      <c r="E106" s="28" t="s">
        <v>93</v>
      </c>
      <c r="F106" s="28" t="s">
        <v>94</v>
      </c>
      <c r="G106" s="26"/>
      <c r="H106" s="28" t="s">
        <v>85</v>
      </c>
      <c r="I106" s="28" t="str">
        <f>H107</f>
        <v>Dioles</v>
      </c>
      <c r="J106" s="28" t="str">
        <f>H108</f>
        <v>Di tempel di wajah</v>
      </c>
      <c r="K106" s="28" t="str">
        <f>H109</f>
        <v>Di tap-tap di wajah</v>
      </c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</row>
    <row r="107" spans="2:23" ht="14.25" customHeight="1" x14ac:dyDescent="0.25">
      <c r="B107" s="5" t="s">
        <v>91</v>
      </c>
      <c r="C107" s="5">
        <v>1</v>
      </c>
      <c r="D107" s="5">
        <v>2</v>
      </c>
      <c r="E107" s="5">
        <v>3</v>
      </c>
      <c r="F107" s="5">
        <v>4</v>
      </c>
      <c r="G107" s="26"/>
      <c r="H107" s="5" t="s">
        <v>32</v>
      </c>
      <c r="I107" s="5">
        <v>1</v>
      </c>
      <c r="J107" s="5">
        <v>3</v>
      </c>
      <c r="K107" s="5">
        <v>5</v>
      </c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</row>
    <row r="108" spans="2:23" ht="14.25" customHeight="1" x14ac:dyDescent="0.25">
      <c r="B108" s="5" t="s">
        <v>92</v>
      </c>
      <c r="C108" s="5">
        <f>C107/D107</f>
        <v>0.5</v>
      </c>
      <c r="D108" s="5">
        <v>1</v>
      </c>
      <c r="E108" s="5">
        <v>2</v>
      </c>
      <c r="F108" s="5">
        <v>3</v>
      </c>
      <c r="G108" s="26"/>
      <c r="H108" s="5" t="s">
        <v>40</v>
      </c>
      <c r="I108" s="5">
        <f>I107/J107</f>
        <v>0.33333333333333331</v>
      </c>
      <c r="J108" s="5">
        <v>1</v>
      </c>
      <c r="K108" s="5">
        <v>3</v>
      </c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</row>
    <row r="109" spans="2:23" ht="14.25" customHeight="1" x14ac:dyDescent="0.25">
      <c r="B109" s="5" t="s">
        <v>93</v>
      </c>
      <c r="C109" s="5">
        <f>C107/E107</f>
        <v>0.33333333333333331</v>
      </c>
      <c r="D109" s="5">
        <f>D108/E108</f>
        <v>0.5</v>
      </c>
      <c r="E109" s="5">
        <v>1</v>
      </c>
      <c r="F109" s="5">
        <v>2</v>
      </c>
      <c r="G109" s="26"/>
      <c r="H109" s="5" t="s">
        <v>44</v>
      </c>
      <c r="I109" s="5">
        <f>I107/K107</f>
        <v>0.2</v>
      </c>
      <c r="J109" s="5">
        <f>J108/K108</f>
        <v>0.33333333333333331</v>
      </c>
      <c r="K109" s="5">
        <v>1</v>
      </c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</row>
    <row r="110" spans="2:23" ht="14.25" customHeight="1" x14ac:dyDescent="0.25">
      <c r="B110" s="5" t="s">
        <v>94</v>
      </c>
      <c r="C110" s="5">
        <f>C107/F107</f>
        <v>0.25</v>
      </c>
      <c r="D110" s="5">
        <f>D108/F108</f>
        <v>0.33333333333333331</v>
      </c>
      <c r="E110" s="5">
        <f>E109/F109</f>
        <v>0.5</v>
      </c>
      <c r="F110" s="5">
        <v>1</v>
      </c>
      <c r="G110" s="26"/>
      <c r="H110" s="30" t="s">
        <v>70</v>
      </c>
      <c r="I110" s="30">
        <f t="shared" ref="I110:K110" si="25">SUM(I107:I109)</f>
        <v>1.5333333333333332</v>
      </c>
      <c r="J110" s="30">
        <f t="shared" si="25"/>
        <v>4.333333333333333</v>
      </c>
      <c r="K110" s="30">
        <f t="shared" si="25"/>
        <v>9</v>
      </c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</row>
    <row r="111" spans="2:23" ht="14.25" customHeight="1" x14ac:dyDescent="0.25">
      <c r="B111" s="30" t="s">
        <v>70</v>
      </c>
      <c r="C111" s="30">
        <f t="shared" ref="C111:F111" si="26">SUM(C107:C110)</f>
        <v>2.083333333333333</v>
      </c>
      <c r="D111" s="30">
        <f t="shared" si="26"/>
        <v>3.8333333333333335</v>
      </c>
      <c r="E111" s="30">
        <f t="shared" si="26"/>
        <v>6.5</v>
      </c>
      <c r="F111" s="30">
        <f t="shared" si="26"/>
        <v>10</v>
      </c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</row>
    <row r="112" spans="2:23" ht="14.25" customHeight="1" x14ac:dyDescent="0.25">
      <c r="B112" s="26"/>
      <c r="C112" s="26"/>
      <c r="D112" s="26"/>
      <c r="E112" s="26"/>
      <c r="F112" s="26"/>
      <c r="G112" s="26"/>
      <c r="H112" s="27" t="s">
        <v>97</v>
      </c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</row>
    <row r="113" spans="2:23" ht="14.25" customHeight="1" x14ac:dyDescent="0.25">
      <c r="B113" s="27" t="s">
        <v>96</v>
      </c>
      <c r="C113" s="26"/>
      <c r="D113" s="26"/>
      <c r="E113" s="26"/>
      <c r="F113" s="26"/>
      <c r="G113" s="26"/>
      <c r="H113" s="28" t="s">
        <v>85</v>
      </c>
      <c r="I113" s="28" t="str">
        <f>H114</f>
        <v>1 Kali Seminggu</v>
      </c>
      <c r="J113" s="28" t="str">
        <f>H115</f>
        <v>2 Kali Seminggu</v>
      </c>
      <c r="K113" s="28" t="str">
        <f>H116</f>
        <v>3 Kali Seminggu</v>
      </c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</row>
    <row r="114" spans="2:23" ht="14.25" customHeight="1" x14ac:dyDescent="0.25">
      <c r="B114" s="28" t="s">
        <v>85</v>
      </c>
      <c r="C114" s="28" t="s">
        <v>30</v>
      </c>
      <c r="D114" s="28" t="s">
        <v>38</v>
      </c>
      <c r="E114" s="28" t="s">
        <v>58</v>
      </c>
      <c r="F114" s="26"/>
      <c r="G114" s="26"/>
      <c r="H114" s="5" t="s">
        <v>98</v>
      </c>
      <c r="I114" s="5">
        <v>1</v>
      </c>
      <c r="J114" s="5">
        <v>3</v>
      </c>
      <c r="K114" s="5">
        <v>6</v>
      </c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</row>
    <row r="115" spans="2:23" ht="14.25" customHeight="1" x14ac:dyDescent="0.25">
      <c r="B115" s="5" t="s">
        <v>30</v>
      </c>
      <c r="C115" s="5">
        <v>1</v>
      </c>
      <c r="D115" s="5">
        <v>3</v>
      </c>
      <c r="E115" s="5">
        <v>5</v>
      </c>
      <c r="F115" s="26"/>
      <c r="G115" s="26"/>
      <c r="H115" s="5" t="s">
        <v>99</v>
      </c>
      <c r="I115" s="5">
        <f>I114/J114</f>
        <v>0.33333333333333331</v>
      </c>
      <c r="J115" s="5">
        <v>1</v>
      </c>
      <c r="K115" s="5">
        <v>4</v>
      </c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</row>
    <row r="116" spans="2:23" ht="14.25" customHeight="1" x14ac:dyDescent="0.25">
      <c r="B116" s="5" t="s">
        <v>38</v>
      </c>
      <c r="C116" s="5">
        <f>C115/D115</f>
        <v>0.33333333333333331</v>
      </c>
      <c r="D116" s="5">
        <v>1</v>
      </c>
      <c r="E116" s="5">
        <v>3</v>
      </c>
      <c r="F116" s="26"/>
      <c r="G116" s="26"/>
      <c r="H116" s="5" t="s">
        <v>100</v>
      </c>
      <c r="I116" s="5">
        <f>I114/K114</f>
        <v>0.16666666666666666</v>
      </c>
      <c r="J116" s="5">
        <f>J115/K115</f>
        <v>0.25</v>
      </c>
      <c r="K116" s="5">
        <v>1</v>
      </c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</row>
    <row r="117" spans="2:23" ht="14.25" customHeight="1" x14ac:dyDescent="0.25">
      <c r="B117" s="5" t="s">
        <v>58</v>
      </c>
      <c r="C117" s="5">
        <f>C115/E115</f>
        <v>0.2</v>
      </c>
      <c r="D117" s="5">
        <f>D116/E116</f>
        <v>0.33333333333333331</v>
      </c>
      <c r="E117" s="5">
        <v>1</v>
      </c>
      <c r="F117" s="26"/>
      <c r="G117" s="26"/>
      <c r="H117" s="30" t="s">
        <v>70</v>
      </c>
      <c r="I117" s="30">
        <f t="shared" ref="I117:K117" si="27">SUM(I114:I116)</f>
        <v>1.5</v>
      </c>
      <c r="J117" s="30">
        <f t="shared" si="27"/>
        <v>4.25</v>
      </c>
      <c r="K117" s="30">
        <f t="shared" si="27"/>
        <v>11</v>
      </c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</row>
    <row r="118" spans="2:23" ht="14.25" customHeight="1" x14ac:dyDescent="0.25">
      <c r="B118" s="30" t="s">
        <v>70</v>
      </c>
      <c r="C118" s="30">
        <f t="shared" ref="C118:E118" si="28">SUM(C115:C117)</f>
        <v>1.5333333333333332</v>
      </c>
      <c r="D118" s="30">
        <f t="shared" si="28"/>
        <v>4.333333333333333</v>
      </c>
      <c r="E118" s="30">
        <f t="shared" si="28"/>
        <v>9</v>
      </c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</row>
    <row r="119" spans="2:23" ht="14.25" customHeight="1" x14ac:dyDescent="0.25"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</row>
    <row r="120" spans="2:23" ht="14.25" customHeight="1" x14ac:dyDescent="0.25">
      <c r="B120" s="26"/>
      <c r="C120" s="26"/>
      <c r="D120" s="26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</row>
    <row r="121" spans="2:23" ht="14.25" customHeight="1" x14ac:dyDescent="0.25">
      <c r="B121" s="25" t="s">
        <v>103</v>
      </c>
      <c r="C121" s="26"/>
      <c r="D121" s="26"/>
      <c r="E121" s="26"/>
      <c r="F121" s="26"/>
      <c r="G121" s="26"/>
      <c r="H121" s="26"/>
      <c r="I121" s="26"/>
      <c r="J121" s="27" t="s">
        <v>104</v>
      </c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</row>
    <row r="122" spans="2:23" ht="14.25" customHeight="1" x14ac:dyDescent="0.25">
      <c r="B122" s="27" t="s">
        <v>105</v>
      </c>
      <c r="C122" s="26"/>
      <c r="D122" s="26"/>
      <c r="E122" s="26"/>
      <c r="F122" s="26"/>
      <c r="G122" s="26"/>
      <c r="H122" s="26"/>
      <c r="I122" s="26"/>
      <c r="J122" s="28" t="s">
        <v>106</v>
      </c>
      <c r="K122" s="28" t="str">
        <f>J123</f>
        <v>Murah</v>
      </c>
      <c r="L122" s="28" t="str">
        <f>J124</f>
        <v>Sedang</v>
      </c>
      <c r="M122" s="28" t="str">
        <f>J125</f>
        <v>Mahal</v>
      </c>
      <c r="N122" s="28" t="s">
        <v>70</v>
      </c>
      <c r="O122" s="28" t="s">
        <v>72</v>
      </c>
      <c r="P122" s="26"/>
      <c r="Q122" s="27" t="s">
        <v>107</v>
      </c>
      <c r="R122" s="26"/>
      <c r="S122" s="26"/>
      <c r="T122" s="26"/>
      <c r="U122" s="26"/>
      <c r="V122" s="26"/>
      <c r="W122" s="26"/>
    </row>
    <row r="123" spans="2:23" ht="14.25" customHeight="1" x14ac:dyDescent="0.25">
      <c r="B123" s="61" t="str">
        <f>B52</f>
        <v>Kriteria</v>
      </c>
      <c r="C123" s="46"/>
      <c r="D123" s="28" t="str">
        <f t="shared" ref="D123:D130" si="29">K52</f>
        <v>Prioritas</v>
      </c>
      <c r="E123" s="26"/>
      <c r="F123" s="26"/>
      <c r="G123" s="26"/>
      <c r="H123" s="26"/>
      <c r="I123" s="26"/>
      <c r="J123" s="5" t="str">
        <f t="shared" ref="J123:J125" si="30">B115</f>
        <v>Murah</v>
      </c>
      <c r="K123" s="5">
        <f t="shared" ref="K123:K125" si="31">C115/$C$118</f>
        <v>0.65217391304347827</v>
      </c>
      <c r="L123" s="5">
        <f t="shared" ref="L123:L125" si="32">D115/$D$118</f>
        <v>0.6923076923076924</v>
      </c>
      <c r="M123" s="5">
        <f t="shared" ref="M123:M125" si="33">E115/$E$118</f>
        <v>0.55555555555555558</v>
      </c>
      <c r="N123" s="5">
        <f t="shared" ref="N123:N125" si="34">SUM(K123:M123)</f>
        <v>1.9000371609067261</v>
      </c>
      <c r="O123" s="5">
        <f t="shared" ref="O123:O125" si="35">N123/3</f>
        <v>0.63334572030224201</v>
      </c>
      <c r="P123" s="26"/>
      <c r="Q123" s="28" t="s">
        <v>106</v>
      </c>
      <c r="R123" s="28" t="str">
        <f>Q124</f>
        <v>Lembab</v>
      </c>
      <c r="S123" s="28" t="str">
        <f>Q125</f>
        <v>Halus</v>
      </c>
      <c r="T123" s="28" t="str">
        <f>Q126</f>
        <v>Cerah</v>
      </c>
      <c r="U123" s="28" t="s">
        <v>70</v>
      </c>
      <c r="V123" s="28" t="s">
        <v>72</v>
      </c>
      <c r="W123" s="26"/>
    </row>
    <row r="124" spans="2:23" ht="14.25" customHeight="1" x14ac:dyDescent="0.25">
      <c r="B124" s="47" t="str">
        <f t="shared" ref="B124:B130" si="36">C5</f>
        <v>Varian</v>
      </c>
      <c r="C124" s="46"/>
      <c r="D124" s="31">
        <f t="shared" si="29"/>
        <v>0.21608139751784231</v>
      </c>
      <c r="E124" s="26"/>
      <c r="F124" s="26"/>
      <c r="G124" s="26"/>
      <c r="H124" s="26"/>
      <c r="I124" s="26"/>
      <c r="J124" s="5" t="str">
        <f t="shared" si="30"/>
        <v>Sedang</v>
      </c>
      <c r="K124" s="5">
        <f t="shared" si="31"/>
        <v>0.21739130434782608</v>
      </c>
      <c r="L124" s="5">
        <f t="shared" si="32"/>
        <v>0.23076923076923078</v>
      </c>
      <c r="M124" s="5">
        <f t="shared" si="33"/>
        <v>0.33333333333333331</v>
      </c>
      <c r="N124" s="5">
        <f t="shared" si="34"/>
        <v>0.78149386845039026</v>
      </c>
      <c r="O124" s="5">
        <f t="shared" si="35"/>
        <v>0.26049795615013011</v>
      </c>
      <c r="P124" s="26"/>
      <c r="Q124" s="5" t="str">
        <f t="shared" ref="Q124:Q126" si="37">M101</f>
        <v>Lembab</v>
      </c>
      <c r="R124" s="5">
        <f t="shared" ref="R124:R126" si="38">N101/$N$104</f>
        <v>0.65217391304347827</v>
      </c>
      <c r="S124" s="5">
        <f t="shared" ref="S124:S126" si="39">O101/$O$104</f>
        <v>0.6923076923076924</v>
      </c>
      <c r="T124" s="5">
        <f t="shared" ref="T124:T126" si="40">P101/$P$104</f>
        <v>0.55555555555555558</v>
      </c>
      <c r="U124" s="5">
        <f t="shared" ref="U124:U126" si="41">SUM(R124:T124)</f>
        <v>1.9000371609067261</v>
      </c>
      <c r="V124" s="5">
        <f t="shared" ref="V124:V126" si="42">U124/3</f>
        <v>0.63334572030224201</v>
      </c>
      <c r="W124" s="26"/>
    </row>
    <row r="125" spans="2:23" ht="14.25" customHeight="1" x14ac:dyDescent="0.25">
      <c r="B125" s="47" t="str">
        <f t="shared" si="36"/>
        <v>Ukuran</v>
      </c>
      <c r="C125" s="46"/>
      <c r="D125" s="31">
        <f t="shared" si="29"/>
        <v>0.21608139751784231</v>
      </c>
      <c r="E125" s="26"/>
      <c r="F125" s="26"/>
      <c r="G125" s="26"/>
      <c r="H125" s="26"/>
      <c r="I125" s="26"/>
      <c r="J125" s="5" t="str">
        <f t="shared" si="30"/>
        <v>Mahal</v>
      </c>
      <c r="K125" s="5">
        <f t="shared" si="31"/>
        <v>0.13043478260869568</v>
      </c>
      <c r="L125" s="5">
        <f t="shared" si="32"/>
        <v>7.6923076923076927E-2</v>
      </c>
      <c r="M125" s="5">
        <f t="shared" si="33"/>
        <v>0.1111111111111111</v>
      </c>
      <c r="N125" s="5">
        <f t="shared" si="34"/>
        <v>0.31846897064288371</v>
      </c>
      <c r="O125" s="5">
        <f t="shared" si="35"/>
        <v>0.1061563235476279</v>
      </c>
      <c r="P125" s="26"/>
      <c r="Q125" s="5" t="str">
        <f t="shared" si="37"/>
        <v>Halus</v>
      </c>
      <c r="R125" s="5">
        <f t="shared" si="38"/>
        <v>0.21739130434782608</v>
      </c>
      <c r="S125" s="5">
        <f t="shared" si="39"/>
        <v>0.23076923076923078</v>
      </c>
      <c r="T125" s="5">
        <f t="shared" si="40"/>
        <v>0.33333333333333331</v>
      </c>
      <c r="U125" s="5">
        <f t="shared" si="41"/>
        <v>0.78149386845039026</v>
      </c>
      <c r="V125" s="5">
        <f t="shared" si="42"/>
        <v>0.26049795615013011</v>
      </c>
      <c r="W125" s="26"/>
    </row>
    <row r="126" spans="2:23" ht="14.25" customHeight="1" x14ac:dyDescent="0.25">
      <c r="B126" s="47" t="str">
        <f t="shared" si="36"/>
        <v>Harga</v>
      </c>
      <c r="C126" s="46"/>
      <c r="D126" s="31">
        <f t="shared" si="29"/>
        <v>0.1959606731717658</v>
      </c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5" t="str">
        <f t="shared" si="37"/>
        <v>Cerah</v>
      </c>
      <c r="R126" s="5">
        <f t="shared" si="38"/>
        <v>0.13043478260869568</v>
      </c>
      <c r="S126" s="5">
        <f t="shared" si="39"/>
        <v>7.6923076923076927E-2</v>
      </c>
      <c r="T126" s="5">
        <f t="shared" si="40"/>
        <v>0.1111111111111111</v>
      </c>
      <c r="U126" s="5">
        <f t="shared" si="41"/>
        <v>0.31846897064288371</v>
      </c>
      <c r="V126" s="5">
        <f t="shared" si="42"/>
        <v>0.1061563235476279</v>
      </c>
      <c r="W126" s="26"/>
    </row>
    <row r="127" spans="2:23" ht="14.25" customHeight="1" x14ac:dyDescent="0.25">
      <c r="B127" s="47" t="str">
        <f t="shared" si="36"/>
        <v>Aroma</v>
      </c>
      <c r="C127" s="46"/>
      <c r="D127" s="31">
        <f t="shared" si="29"/>
        <v>0.10460045758794775</v>
      </c>
      <c r="E127" s="26"/>
      <c r="F127" s="26"/>
      <c r="G127" s="26"/>
      <c r="H127" s="26"/>
      <c r="I127" s="26"/>
      <c r="J127" s="27" t="s">
        <v>108</v>
      </c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</row>
    <row r="128" spans="2:23" ht="14.25" customHeight="1" x14ac:dyDescent="0.25">
      <c r="B128" s="47" t="str">
        <f t="shared" si="36"/>
        <v>Cara Penggunaan</v>
      </c>
      <c r="C128" s="46"/>
      <c r="D128" s="31">
        <f t="shared" si="29"/>
        <v>0.11771618901353832</v>
      </c>
      <c r="E128" s="26"/>
      <c r="F128" s="26"/>
      <c r="G128" s="26"/>
      <c r="H128" s="26"/>
      <c r="I128" s="26"/>
      <c r="J128" s="28" t="s">
        <v>106</v>
      </c>
      <c r="K128" s="28" t="str">
        <f>J129</f>
        <v>Wangi</v>
      </c>
      <c r="L128" s="28" t="str">
        <f>J130</f>
        <v>Kurang Wangi</v>
      </c>
      <c r="M128" s="28" t="str">
        <f>J131</f>
        <v>Tidak Wangi</v>
      </c>
      <c r="N128" s="28" t="s">
        <v>70</v>
      </c>
      <c r="O128" s="28" t="s">
        <v>72</v>
      </c>
      <c r="P128" s="26"/>
      <c r="Q128" s="26"/>
      <c r="R128" s="26"/>
      <c r="S128" s="26"/>
      <c r="T128" s="26"/>
      <c r="U128" s="26"/>
      <c r="V128" s="26"/>
      <c r="W128" s="26"/>
    </row>
    <row r="129" spans="2:23" ht="14.25" customHeight="1" x14ac:dyDescent="0.25">
      <c r="B129" s="47" t="str">
        <f t="shared" si="36"/>
        <v>Aturan Penggunaan</v>
      </c>
      <c r="C129" s="46"/>
      <c r="D129" s="31">
        <f t="shared" si="29"/>
        <v>0.10231946081827982</v>
      </c>
      <c r="E129" s="26"/>
      <c r="F129" s="26"/>
      <c r="G129" s="26"/>
      <c r="H129" s="26"/>
      <c r="I129" s="26"/>
      <c r="J129" s="5" t="str">
        <f t="shared" ref="J129:J131" si="43">H100</f>
        <v>Wangi</v>
      </c>
      <c r="K129" s="5">
        <f t="shared" ref="K129:K131" si="44">I100/$I$103</f>
        <v>0.70588235294117641</v>
      </c>
      <c r="L129" s="5">
        <f t="shared" ref="L129:L131" si="45">J100/$J$103</f>
        <v>0.76190476190476186</v>
      </c>
      <c r="M129" s="5">
        <f t="shared" ref="M129:M131" si="46">K100/$K$103</f>
        <v>0.54545454545454541</v>
      </c>
      <c r="N129" s="5">
        <f t="shared" ref="N129:N131" si="47">SUM(K129:M129)</f>
        <v>2.0132416603004835</v>
      </c>
      <c r="O129" s="5">
        <f t="shared" ref="O129:O131" si="48">N129/3</f>
        <v>0.67108055343349449</v>
      </c>
      <c r="P129" s="26"/>
      <c r="Q129" s="26"/>
      <c r="R129" s="26"/>
      <c r="S129" s="26"/>
      <c r="T129" s="26"/>
      <c r="U129" s="26"/>
      <c r="V129" s="26"/>
      <c r="W129" s="26"/>
    </row>
    <row r="130" spans="2:23" ht="14.25" customHeight="1" x14ac:dyDescent="0.25">
      <c r="B130" s="47" t="str">
        <f t="shared" si="36"/>
        <v>Hasil Pemakaian</v>
      </c>
      <c r="C130" s="46"/>
      <c r="D130" s="31">
        <f t="shared" si="29"/>
        <v>4.7240424372783751E-2</v>
      </c>
      <c r="E130" s="26"/>
      <c r="F130" s="26"/>
      <c r="G130" s="26"/>
      <c r="H130" s="26"/>
      <c r="I130" s="26"/>
      <c r="J130" s="5" t="str">
        <f t="shared" si="43"/>
        <v>Kurang Wangi</v>
      </c>
      <c r="K130" s="5">
        <f t="shared" si="44"/>
        <v>0.1764705882352941</v>
      </c>
      <c r="L130" s="5">
        <f t="shared" si="45"/>
        <v>0.19047619047619047</v>
      </c>
      <c r="M130" s="5">
        <f t="shared" si="46"/>
        <v>0.36363636363636365</v>
      </c>
      <c r="N130" s="5">
        <f t="shared" si="47"/>
        <v>0.73058314234784816</v>
      </c>
      <c r="O130" s="5">
        <f t="shared" si="48"/>
        <v>0.2435277141159494</v>
      </c>
      <c r="P130" s="26"/>
      <c r="Q130" s="26"/>
      <c r="R130" s="26"/>
      <c r="S130" s="26"/>
      <c r="T130" s="26"/>
      <c r="U130" s="26"/>
      <c r="V130" s="26"/>
      <c r="W130" s="26"/>
    </row>
    <row r="131" spans="2:23" ht="14.25" customHeight="1" x14ac:dyDescent="0.25">
      <c r="B131" s="26"/>
      <c r="C131" s="26"/>
      <c r="D131" s="26"/>
      <c r="E131" s="26"/>
      <c r="F131" s="26"/>
      <c r="G131" s="26"/>
      <c r="H131" s="26"/>
      <c r="I131" s="26"/>
      <c r="J131" s="5" t="str">
        <f t="shared" si="43"/>
        <v>Tidak Wangi</v>
      </c>
      <c r="K131" s="5">
        <f t="shared" si="44"/>
        <v>0.1176470588235294</v>
      </c>
      <c r="L131" s="5">
        <f t="shared" si="45"/>
        <v>4.7619047619047616E-2</v>
      </c>
      <c r="M131" s="5">
        <f t="shared" si="46"/>
        <v>9.0909090909090912E-2</v>
      </c>
      <c r="N131" s="5">
        <f t="shared" si="47"/>
        <v>0.25617519735166794</v>
      </c>
      <c r="O131" s="5">
        <f t="shared" si="48"/>
        <v>8.5391732450555979E-2</v>
      </c>
      <c r="P131" s="26"/>
      <c r="Q131" s="26"/>
      <c r="R131" s="26"/>
      <c r="S131" s="26"/>
      <c r="T131" s="26"/>
      <c r="U131" s="26"/>
      <c r="V131" s="26"/>
      <c r="W131" s="26"/>
    </row>
    <row r="132" spans="2:23" ht="14.25" customHeight="1" x14ac:dyDescent="0.25">
      <c r="B132" s="27" t="s">
        <v>109</v>
      </c>
      <c r="C132" s="26"/>
      <c r="D132" s="26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</row>
    <row r="133" spans="2:23" ht="14.25" customHeight="1" x14ac:dyDescent="0.25">
      <c r="B133" s="28" t="s">
        <v>106</v>
      </c>
      <c r="C133" s="28" t="str">
        <f>B134</f>
        <v>Coklat</v>
      </c>
      <c r="D133" s="28" t="str">
        <f>B135</f>
        <v>Coffee</v>
      </c>
      <c r="E133" s="28" t="str">
        <f>B136</f>
        <v>Greentea</v>
      </c>
      <c r="F133" s="28" t="s">
        <v>70</v>
      </c>
      <c r="G133" s="28" t="s">
        <v>72</v>
      </c>
      <c r="H133" s="26"/>
      <c r="I133" s="26"/>
      <c r="J133" s="27" t="s">
        <v>110</v>
      </c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</row>
    <row r="134" spans="2:23" ht="14.25" customHeight="1" x14ac:dyDescent="0.25">
      <c r="B134" s="5" t="str">
        <f t="shared" ref="B134:B136" si="49">B100</f>
        <v>Coklat</v>
      </c>
      <c r="C134" s="5">
        <f>C115/$C$118</f>
        <v>0.65217391304347827</v>
      </c>
      <c r="D134" s="5">
        <f t="shared" ref="D134:D136" si="50">D115/$D$118</f>
        <v>0.6923076923076924</v>
      </c>
      <c r="E134" s="5">
        <f t="shared" ref="E134:E136" si="51">E115/$E$118</f>
        <v>0.55555555555555558</v>
      </c>
      <c r="F134" s="5">
        <f t="shared" ref="F134:F136" si="52">SUM(C134:E134)</f>
        <v>1.9000371609067261</v>
      </c>
      <c r="G134" s="5">
        <f t="shared" ref="G134:G136" si="53">F134/3</f>
        <v>0.63334572030224201</v>
      </c>
      <c r="H134" s="26"/>
      <c r="I134" s="26"/>
      <c r="J134" s="28" t="s">
        <v>106</v>
      </c>
      <c r="K134" s="28" t="str">
        <f>J135</f>
        <v>Dioles</v>
      </c>
      <c r="L134" s="28" t="str">
        <f>J136</f>
        <v>Di tempel di wajah</v>
      </c>
      <c r="M134" s="28" t="str">
        <f>J137</f>
        <v>Di tap-tap di wajah</v>
      </c>
      <c r="N134" s="28" t="s">
        <v>70</v>
      </c>
      <c r="O134" s="28" t="s">
        <v>72</v>
      </c>
      <c r="P134" s="26"/>
      <c r="Q134" s="26"/>
      <c r="R134" s="26"/>
      <c r="S134" s="26"/>
      <c r="T134" s="26"/>
      <c r="U134" s="26"/>
      <c r="V134" s="26"/>
      <c r="W134" s="26"/>
    </row>
    <row r="135" spans="2:23" ht="14.25" customHeight="1" x14ac:dyDescent="0.25">
      <c r="B135" s="5" t="str">
        <f t="shared" si="49"/>
        <v>Coffee</v>
      </c>
      <c r="C135" s="5">
        <f t="shared" ref="C135:C136" si="54">C116/$C$118</f>
        <v>0.21739130434782608</v>
      </c>
      <c r="D135" s="5">
        <f t="shared" si="50"/>
        <v>0.23076923076923078</v>
      </c>
      <c r="E135" s="5">
        <f t="shared" si="51"/>
        <v>0.33333333333333331</v>
      </c>
      <c r="F135" s="5">
        <f t="shared" si="52"/>
        <v>0.78149386845039026</v>
      </c>
      <c r="G135" s="5">
        <f t="shared" si="53"/>
        <v>0.26049795615013011</v>
      </c>
      <c r="H135" s="26"/>
      <c r="I135" s="26"/>
      <c r="J135" s="5" t="str">
        <f t="shared" ref="J135:J137" si="55">H107</f>
        <v>Dioles</v>
      </c>
      <c r="K135" s="5">
        <f t="shared" ref="K135:K137" si="56">I107/$I$110</f>
        <v>0.65217391304347827</v>
      </c>
      <c r="L135" s="5">
        <f t="shared" ref="L135:L137" si="57">J107/$J$110</f>
        <v>0.6923076923076924</v>
      </c>
      <c r="M135" s="5">
        <f t="shared" ref="M135:M137" si="58">K107/$K$110</f>
        <v>0.55555555555555558</v>
      </c>
      <c r="N135" s="5">
        <f t="shared" ref="N135:N137" si="59">SUM(K135:M135)</f>
        <v>1.9000371609067261</v>
      </c>
      <c r="O135" s="5">
        <f t="shared" ref="O135:O137" si="60">N135/3</f>
        <v>0.63334572030224201</v>
      </c>
      <c r="P135" s="26"/>
      <c r="Q135" s="26"/>
      <c r="R135" s="26"/>
      <c r="S135" s="26"/>
      <c r="T135" s="26"/>
      <c r="U135" s="26"/>
      <c r="V135" s="26"/>
      <c r="W135" s="26"/>
    </row>
    <row r="136" spans="2:23" ht="14.25" customHeight="1" x14ac:dyDescent="0.25">
      <c r="B136" s="5" t="str">
        <f t="shared" si="49"/>
        <v>Greentea</v>
      </c>
      <c r="C136" s="5">
        <f t="shared" si="54"/>
        <v>0.13043478260869568</v>
      </c>
      <c r="D136" s="5">
        <f t="shared" si="50"/>
        <v>7.6923076923076927E-2</v>
      </c>
      <c r="E136" s="5">
        <f t="shared" si="51"/>
        <v>0.1111111111111111</v>
      </c>
      <c r="F136" s="5">
        <f t="shared" si="52"/>
        <v>0.31846897064288371</v>
      </c>
      <c r="G136" s="5">
        <f t="shared" si="53"/>
        <v>0.1061563235476279</v>
      </c>
      <c r="H136" s="26"/>
      <c r="I136" s="26"/>
      <c r="J136" s="5" t="str">
        <f t="shared" si="55"/>
        <v>Di tempel di wajah</v>
      </c>
      <c r="K136" s="5">
        <f t="shared" si="56"/>
        <v>0.21739130434782608</v>
      </c>
      <c r="L136" s="5">
        <f t="shared" si="57"/>
        <v>0.23076923076923078</v>
      </c>
      <c r="M136" s="5">
        <f t="shared" si="58"/>
        <v>0.33333333333333331</v>
      </c>
      <c r="N136" s="5">
        <f t="shared" si="59"/>
        <v>0.78149386845039026</v>
      </c>
      <c r="O136" s="5">
        <f t="shared" si="60"/>
        <v>0.26049795615013011</v>
      </c>
      <c r="P136" s="26"/>
      <c r="Q136" s="26"/>
      <c r="R136" s="26"/>
      <c r="S136" s="26"/>
      <c r="T136" s="26"/>
      <c r="U136" s="26"/>
      <c r="V136" s="26"/>
      <c r="W136" s="26"/>
    </row>
    <row r="137" spans="2:23" ht="14.25" customHeight="1" x14ac:dyDescent="0.25">
      <c r="B137" s="26"/>
      <c r="C137" s="26"/>
      <c r="D137" s="26"/>
      <c r="E137" s="26"/>
      <c r="F137" s="26"/>
      <c r="G137" s="26"/>
      <c r="H137" s="26"/>
      <c r="I137" s="26"/>
      <c r="J137" s="5" t="str">
        <f t="shared" si="55"/>
        <v>Di tap-tap di wajah</v>
      </c>
      <c r="K137" s="5">
        <f t="shared" si="56"/>
        <v>0.13043478260869568</v>
      </c>
      <c r="L137" s="5">
        <f t="shared" si="57"/>
        <v>7.6923076923076927E-2</v>
      </c>
      <c r="M137" s="5">
        <f t="shared" si="58"/>
        <v>0.1111111111111111</v>
      </c>
      <c r="N137" s="5">
        <f t="shared" si="59"/>
        <v>0.31846897064288371</v>
      </c>
      <c r="O137" s="5">
        <f t="shared" si="60"/>
        <v>0.1061563235476279</v>
      </c>
      <c r="P137" s="26"/>
      <c r="Q137" s="26"/>
      <c r="R137" s="26"/>
      <c r="S137" s="26"/>
      <c r="T137" s="26"/>
      <c r="U137" s="26"/>
      <c r="V137" s="26"/>
      <c r="W137" s="26"/>
    </row>
    <row r="138" spans="2:23" ht="14.25" customHeight="1" x14ac:dyDescent="0.25">
      <c r="B138" s="27" t="s">
        <v>111</v>
      </c>
      <c r="C138" s="26"/>
      <c r="D138" s="26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</row>
    <row r="139" spans="2:23" ht="14.25" customHeight="1" x14ac:dyDescent="0.25">
      <c r="B139" s="28" t="s">
        <v>106</v>
      </c>
      <c r="C139" s="28" t="str">
        <f>B140</f>
        <v>10 Gram</v>
      </c>
      <c r="D139" s="28" t="str">
        <f>B141</f>
        <v>25 Gram</v>
      </c>
      <c r="E139" s="28" t="str">
        <f>B142</f>
        <v>50 Gram</v>
      </c>
      <c r="F139" s="28" t="str">
        <f>B143</f>
        <v>100 Gram</v>
      </c>
      <c r="G139" s="28" t="s">
        <v>70</v>
      </c>
      <c r="H139" s="28" t="s">
        <v>72</v>
      </c>
      <c r="I139" s="26"/>
      <c r="J139" s="27" t="s">
        <v>112</v>
      </c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</row>
    <row r="140" spans="2:23" ht="14.25" customHeight="1" x14ac:dyDescent="0.25">
      <c r="B140" s="5" t="str">
        <f t="shared" ref="B140:B143" si="61">B107</f>
        <v>10 Gram</v>
      </c>
      <c r="C140" s="5">
        <f t="shared" ref="C140:C143" si="62">C107/$C$111</f>
        <v>0.48000000000000009</v>
      </c>
      <c r="D140" s="5">
        <f t="shared" ref="D140:D143" si="63">D107/$D$111</f>
        <v>0.52173913043478259</v>
      </c>
      <c r="E140" s="5">
        <f t="shared" ref="E140:E143" si="64">E107/$E$111</f>
        <v>0.46153846153846156</v>
      </c>
      <c r="F140" s="5">
        <f t="shared" ref="F140:F143" si="65">F107/$F$111</f>
        <v>0.4</v>
      </c>
      <c r="G140" s="5">
        <f>SUM(C140:F140)</f>
        <v>1.8632775919732443</v>
      </c>
      <c r="H140" s="5">
        <f>G140/4</f>
        <v>0.46581939799331107</v>
      </c>
      <c r="I140" s="26"/>
      <c r="J140" s="28" t="s">
        <v>106</v>
      </c>
      <c r="K140" s="28" t="str">
        <f>J141</f>
        <v>1 Kali Seminggu</v>
      </c>
      <c r="L140" s="28" t="str">
        <f>J142</f>
        <v>2 Kali Seminggu</v>
      </c>
      <c r="M140" s="28" t="str">
        <f>J143</f>
        <v>3 Kali Seminggu</v>
      </c>
      <c r="N140" s="28" t="s">
        <v>70</v>
      </c>
      <c r="O140" s="28" t="s">
        <v>72</v>
      </c>
      <c r="P140" s="26"/>
      <c r="Q140" s="26"/>
      <c r="R140" s="26"/>
      <c r="S140" s="26"/>
      <c r="T140" s="26"/>
      <c r="U140" s="26"/>
      <c r="V140" s="26"/>
      <c r="W140" s="26"/>
    </row>
    <row r="141" spans="2:23" ht="14.25" customHeight="1" x14ac:dyDescent="0.25">
      <c r="B141" s="5" t="str">
        <f t="shared" si="61"/>
        <v>25 Gram</v>
      </c>
      <c r="C141" s="5">
        <f t="shared" si="62"/>
        <v>0.24000000000000005</v>
      </c>
      <c r="D141" s="5">
        <f t="shared" si="63"/>
        <v>0.2608695652173913</v>
      </c>
      <c r="E141" s="5">
        <f t="shared" si="64"/>
        <v>0.30769230769230771</v>
      </c>
      <c r="F141" s="5">
        <f t="shared" si="65"/>
        <v>0.3</v>
      </c>
      <c r="G141" s="5">
        <f>SUM(C141:F141)</f>
        <v>1.1085618729096991</v>
      </c>
      <c r="H141" s="5">
        <f>G141/4</f>
        <v>0.27714046822742477</v>
      </c>
      <c r="I141" s="26"/>
      <c r="J141" s="5" t="str">
        <f t="shared" ref="J141:J143" si="66">H114</f>
        <v>1 Kali Seminggu</v>
      </c>
      <c r="K141" s="5">
        <f t="shared" ref="K141:K143" si="67">I114/$I$117</f>
        <v>0.66666666666666663</v>
      </c>
      <c r="L141" s="5">
        <f t="shared" ref="L141:L143" si="68">J114/$J$117</f>
        <v>0.70588235294117652</v>
      </c>
      <c r="M141" s="5">
        <f t="shared" ref="M141:M143" si="69">K114/$K$117</f>
        <v>0.54545454545454541</v>
      </c>
      <c r="N141" s="5">
        <f t="shared" ref="N141:N143" si="70">SUM(K141:M141)</f>
        <v>1.9180035650623886</v>
      </c>
      <c r="O141" s="5">
        <f t="shared" ref="O141:O143" si="71">N141/3</f>
        <v>0.63933452168746285</v>
      </c>
      <c r="P141" s="26"/>
      <c r="Q141" s="26"/>
      <c r="R141" s="26"/>
      <c r="S141" s="26"/>
      <c r="T141" s="26"/>
      <c r="U141" s="26"/>
      <c r="V141" s="26"/>
      <c r="W141" s="26"/>
    </row>
    <row r="142" spans="2:23" ht="14.25" customHeight="1" x14ac:dyDescent="0.25">
      <c r="B142" s="5" t="str">
        <f t="shared" si="61"/>
        <v>50 Gram</v>
      </c>
      <c r="C142" s="5">
        <f t="shared" si="62"/>
        <v>0.16</v>
      </c>
      <c r="D142" s="5">
        <f t="shared" si="63"/>
        <v>0.13043478260869565</v>
      </c>
      <c r="E142" s="5">
        <f t="shared" si="64"/>
        <v>0.15384615384615385</v>
      </c>
      <c r="F142" s="5">
        <f t="shared" si="65"/>
        <v>0.2</v>
      </c>
      <c r="G142" s="5">
        <f>SUM(C142:F142)</f>
        <v>0.64428093645484952</v>
      </c>
      <c r="H142" s="5">
        <f>G142/4</f>
        <v>0.16107023411371238</v>
      </c>
      <c r="I142" s="26"/>
      <c r="J142" s="5" t="str">
        <f t="shared" si="66"/>
        <v>2 Kali Seminggu</v>
      </c>
      <c r="K142" s="5">
        <f t="shared" si="67"/>
        <v>0.22222222222222221</v>
      </c>
      <c r="L142" s="5">
        <f t="shared" si="68"/>
        <v>0.23529411764705882</v>
      </c>
      <c r="M142" s="5">
        <f t="shared" si="69"/>
        <v>0.36363636363636365</v>
      </c>
      <c r="N142" s="5">
        <f t="shared" si="70"/>
        <v>0.82115270350564473</v>
      </c>
      <c r="O142" s="5">
        <f t="shared" si="71"/>
        <v>0.27371756783521489</v>
      </c>
      <c r="P142" s="26"/>
      <c r="Q142" s="26"/>
      <c r="R142" s="26"/>
      <c r="S142" s="26"/>
      <c r="T142" s="26"/>
      <c r="U142" s="26"/>
      <c r="V142" s="26"/>
      <c r="W142" s="26"/>
    </row>
    <row r="143" spans="2:23" ht="14.25" customHeight="1" x14ac:dyDescent="0.25">
      <c r="B143" s="5" t="str">
        <f t="shared" si="61"/>
        <v>100 Gram</v>
      </c>
      <c r="C143" s="5">
        <f t="shared" si="62"/>
        <v>0.12000000000000002</v>
      </c>
      <c r="D143" s="5">
        <f t="shared" si="63"/>
        <v>8.6956521739130432E-2</v>
      </c>
      <c r="E143" s="5">
        <f t="shared" si="64"/>
        <v>7.6923076923076927E-2</v>
      </c>
      <c r="F143" s="5">
        <f t="shared" si="65"/>
        <v>0.1</v>
      </c>
      <c r="G143" s="5">
        <f>SUM(C143:F143)</f>
        <v>0.38387959866220733</v>
      </c>
      <c r="H143" s="5">
        <f>G143/4</f>
        <v>9.5969899665551833E-2</v>
      </c>
      <c r="I143" s="26"/>
      <c r="J143" s="5" t="str">
        <f t="shared" si="66"/>
        <v>3 Kali Seminggu</v>
      </c>
      <c r="K143" s="5">
        <f t="shared" si="67"/>
        <v>0.1111111111111111</v>
      </c>
      <c r="L143" s="5">
        <f t="shared" si="68"/>
        <v>5.8823529411764705E-2</v>
      </c>
      <c r="M143" s="5">
        <f t="shared" si="69"/>
        <v>9.0909090909090912E-2</v>
      </c>
      <c r="N143" s="5">
        <f t="shared" si="70"/>
        <v>0.26084373143196671</v>
      </c>
      <c r="O143" s="5">
        <f t="shared" si="71"/>
        <v>8.6947910477322241E-2</v>
      </c>
      <c r="P143" s="26"/>
      <c r="Q143" s="26"/>
      <c r="R143" s="26"/>
      <c r="S143" s="26"/>
      <c r="T143" s="26"/>
      <c r="U143" s="26"/>
      <c r="V143" s="26"/>
      <c r="W143" s="26"/>
    </row>
    <row r="144" spans="2:23" ht="14.25" customHeight="1" x14ac:dyDescent="0.25">
      <c r="B144" s="26"/>
      <c r="C144" s="26"/>
      <c r="D144" s="26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</row>
    <row r="145" spans="2:23" ht="14.25" customHeight="1" x14ac:dyDescent="0.25">
      <c r="B145" s="26"/>
      <c r="C145" s="26"/>
      <c r="D145" s="26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</row>
    <row r="146" spans="2:23" ht="14.25" customHeight="1" x14ac:dyDescent="0.25">
      <c r="B146" s="26"/>
      <c r="C146" s="26"/>
      <c r="D146" s="26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</row>
    <row r="147" spans="2:23" ht="14.25" customHeight="1" x14ac:dyDescent="0.25">
      <c r="B147" s="25" t="s">
        <v>113</v>
      </c>
      <c r="C147" s="26"/>
      <c r="D147" s="26"/>
      <c r="E147" s="26"/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</row>
    <row r="148" spans="2:23" ht="14.25" customHeight="1" x14ac:dyDescent="0.25">
      <c r="B148" s="27" t="s">
        <v>114</v>
      </c>
      <c r="E148" s="27" t="s">
        <v>115</v>
      </c>
      <c r="H148" s="27" t="s">
        <v>116</v>
      </c>
    </row>
    <row r="149" spans="2:23" ht="14.25" customHeight="1" x14ac:dyDescent="0.25">
      <c r="B149" s="28" t="s">
        <v>106</v>
      </c>
      <c r="C149" s="28" t="s">
        <v>72</v>
      </c>
      <c r="D149" s="32"/>
      <c r="E149" s="28" t="s">
        <v>106</v>
      </c>
      <c r="F149" s="28" t="s">
        <v>72</v>
      </c>
      <c r="G149" s="32"/>
      <c r="H149" s="28" t="s">
        <v>106</v>
      </c>
      <c r="I149" s="28" t="s">
        <v>72</v>
      </c>
    </row>
    <row r="150" spans="2:23" ht="14.25" customHeight="1" x14ac:dyDescent="0.25">
      <c r="B150" s="5" t="str">
        <f t="shared" ref="B150:B152" si="72">B134</f>
        <v>Coklat</v>
      </c>
      <c r="C150" s="31">
        <f>$D$124*G134</f>
        <v>0.13685422835485292</v>
      </c>
      <c r="E150" s="31" t="str">
        <f t="shared" ref="E150:E152" si="73">J129</f>
        <v>Wangi</v>
      </c>
      <c r="F150" s="31">
        <f t="shared" ref="F150:F152" si="74">$D$127*O129</f>
        <v>7.0195332967516746E-2</v>
      </c>
      <c r="G150" s="33"/>
      <c r="H150" s="31" t="str">
        <f t="shared" ref="H150:H152" si="75">Q124</f>
        <v>Lembab</v>
      </c>
      <c r="I150" s="31">
        <f>$D$130*V124</f>
        <v>2.9919520601764314E-2</v>
      </c>
    </row>
    <row r="151" spans="2:23" ht="14.25" customHeight="1" x14ac:dyDescent="0.25">
      <c r="B151" s="5" t="str">
        <f t="shared" si="72"/>
        <v>Coffee</v>
      </c>
      <c r="C151" s="31">
        <f t="shared" ref="C151:C152" si="76">$D$124*G135</f>
        <v>5.628876241546172E-2</v>
      </c>
      <c r="E151" s="31" t="str">
        <f t="shared" si="73"/>
        <v>Kurang Wangi</v>
      </c>
      <c r="F151" s="31">
        <f t="shared" si="74"/>
        <v>2.5473110331875229E-2</v>
      </c>
      <c r="G151" s="33"/>
      <c r="H151" s="31" t="str">
        <f t="shared" si="75"/>
        <v>Halus</v>
      </c>
      <c r="I151" s="31">
        <f t="shared" ref="I151:I152" si="77">$D$130*V125</f>
        <v>1.2306033996774959E-2</v>
      </c>
    </row>
    <row r="152" spans="2:23" ht="14.25" customHeight="1" x14ac:dyDescent="0.25">
      <c r="B152" s="5" t="str">
        <f t="shared" si="72"/>
        <v>Greentea</v>
      </c>
      <c r="C152" s="31">
        <f t="shared" si="76"/>
        <v>2.2938406747527666E-2</v>
      </c>
      <c r="E152" s="31" t="str">
        <f t="shared" si="73"/>
        <v>Tidak Wangi</v>
      </c>
      <c r="F152" s="31">
        <f t="shared" si="74"/>
        <v>8.9320142885557629E-3</v>
      </c>
      <c r="G152" s="33"/>
      <c r="H152" s="31" t="str">
        <f t="shared" si="75"/>
        <v>Cerah</v>
      </c>
      <c r="I152" s="31">
        <f t="shared" si="77"/>
        <v>5.0148697742444783E-3</v>
      </c>
    </row>
    <row r="153" spans="2:23" ht="14.25" customHeight="1" x14ac:dyDescent="0.25">
      <c r="C153" s="33"/>
      <c r="E153" s="33"/>
      <c r="F153" s="33"/>
      <c r="G153" s="33"/>
      <c r="H153" s="33"/>
      <c r="I153" s="33"/>
    </row>
    <row r="154" spans="2:23" ht="14.25" customHeight="1" x14ac:dyDescent="0.25">
      <c r="B154" s="27" t="s">
        <v>117</v>
      </c>
      <c r="C154" s="33"/>
      <c r="E154" s="34" t="s">
        <v>118</v>
      </c>
      <c r="F154" s="33"/>
      <c r="G154" s="33"/>
      <c r="H154" s="33"/>
      <c r="I154" s="33"/>
    </row>
    <row r="155" spans="2:23" ht="14.25" customHeight="1" x14ac:dyDescent="0.25">
      <c r="B155" s="28" t="s">
        <v>106</v>
      </c>
      <c r="C155" s="35" t="s">
        <v>72</v>
      </c>
      <c r="E155" s="35" t="s">
        <v>106</v>
      </c>
      <c r="F155" s="35" t="s">
        <v>72</v>
      </c>
      <c r="G155" s="33"/>
      <c r="H155" s="33"/>
      <c r="I155" s="33"/>
    </row>
    <row r="156" spans="2:23" ht="14.25" customHeight="1" x14ac:dyDescent="0.25">
      <c r="B156" s="5" t="str">
        <f t="shared" ref="B156:B159" si="78">B140</f>
        <v>10 Gram</v>
      </c>
      <c r="C156" s="31">
        <f t="shared" ref="C156:C159" si="79">$D$125*H140</f>
        <v>0.10065490650931465</v>
      </c>
      <c r="E156" s="31" t="str">
        <f t="shared" ref="E156:E158" si="80">J135</f>
        <v>Dioles</v>
      </c>
      <c r="F156" s="31">
        <f t="shared" ref="F156:F158" si="81">$D$128*O135</f>
        <v>7.4555044522014294E-2</v>
      </c>
      <c r="G156" s="33"/>
      <c r="H156" s="33"/>
      <c r="I156" s="33"/>
    </row>
    <row r="157" spans="2:23" ht="14.25" customHeight="1" x14ac:dyDescent="0.25">
      <c r="B157" s="5" t="str">
        <f t="shared" si="78"/>
        <v>25 Gram</v>
      </c>
      <c r="C157" s="31">
        <f>$D$125*H141</f>
        <v>5.9884899683331119E-2</v>
      </c>
      <c r="E157" s="31" t="str">
        <f t="shared" si="80"/>
        <v>Di tempel di wajah</v>
      </c>
      <c r="F157" s="31">
        <f t="shared" si="81"/>
        <v>3.0664826643809134E-2</v>
      </c>
      <c r="G157" s="33"/>
      <c r="H157" s="33"/>
      <c r="I157" s="33"/>
    </row>
    <row r="158" spans="2:23" ht="14.25" customHeight="1" x14ac:dyDescent="0.25">
      <c r="B158" s="5" t="str">
        <f t="shared" si="78"/>
        <v>50 Gram</v>
      </c>
      <c r="C158" s="31">
        <f t="shared" si="79"/>
        <v>3.4804281285817008E-2</v>
      </c>
      <c r="E158" s="31" t="str">
        <f t="shared" si="80"/>
        <v>Di tap-tap di wajah</v>
      </c>
      <c r="F158" s="31">
        <f t="shared" si="81"/>
        <v>1.2496317847714895E-2</v>
      </c>
      <c r="G158" s="33"/>
      <c r="H158" s="33"/>
      <c r="I158" s="33"/>
    </row>
    <row r="159" spans="2:23" ht="14.25" customHeight="1" x14ac:dyDescent="0.25">
      <c r="B159" s="5" t="str">
        <f t="shared" si="78"/>
        <v>100 Gram</v>
      </c>
      <c r="C159" s="31">
        <f t="shared" si="79"/>
        <v>2.0737310039379547E-2</v>
      </c>
    </row>
    <row r="160" spans="2:23" ht="14.25" customHeight="1" x14ac:dyDescent="0.25">
      <c r="C160" s="33"/>
    </row>
    <row r="161" spans="2:16" ht="14.25" customHeight="1" x14ac:dyDescent="0.3">
      <c r="B161" s="36" t="s">
        <v>119</v>
      </c>
      <c r="C161" s="37"/>
      <c r="E161" s="27" t="s">
        <v>120</v>
      </c>
    </row>
    <row r="162" spans="2:16" ht="14.25" customHeight="1" x14ac:dyDescent="0.3">
      <c r="B162" s="38" t="s">
        <v>106</v>
      </c>
      <c r="C162" s="39" t="s">
        <v>72</v>
      </c>
      <c r="E162" s="28" t="s">
        <v>106</v>
      </c>
      <c r="F162" s="28" t="s">
        <v>72</v>
      </c>
    </row>
    <row r="163" spans="2:16" ht="14.25" customHeight="1" x14ac:dyDescent="0.3">
      <c r="B163" s="40" t="str">
        <f t="shared" ref="B163:B165" si="82">J123</f>
        <v>Murah</v>
      </c>
      <c r="C163" s="20">
        <f t="shared" ref="C163:C165" si="83">$D$126*O123</f>
        <v>0.12411085370088425</v>
      </c>
      <c r="E163" s="5" t="str">
        <f t="shared" ref="E163:E165" si="84">J141</f>
        <v>1 Kali Seminggu</v>
      </c>
      <c r="F163" s="31">
        <f t="shared" ref="F163:F165" si="85">$D$129*O141</f>
        <v>6.5416363541574027E-2</v>
      </c>
    </row>
    <row r="164" spans="2:16" ht="14.25" customHeight="1" x14ac:dyDescent="0.3">
      <c r="B164" s="40" t="str">
        <f t="shared" si="82"/>
        <v>Sedang</v>
      </c>
      <c r="C164" s="20">
        <f t="shared" si="83"/>
        <v>5.1047354847048622E-2</v>
      </c>
      <c r="E164" s="5" t="str">
        <f t="shared" si="84"/>
        <v>2 Kali Seminggu</v>
      </c>
      <c r="F164" s="31">
        <f t="shared" si="85"/>
        <v>2.8006633957390118E-2</v>
      </c>
    </row>
    <row r="165" spans="2:16" ht="14.25" customHeight="1" x14ac:dyDescent="0.3">
      <c r="B165" s="40" t="str">
        <f t="shared" si="82"/>
        <v>Mahal</v>
      </c>
      <c r="C165" s="20">
        <f t="shared" si="83"/>
        <v>2.0802464623832936E-2</v>
      </c>
      <c r="E165" s="5" t="str">
        <f t="shared" si="84"/>
        <v>3 Kali Seminggu</v>
      </c>
      <c r="F165" s="31">
        <f t="shared" si="85"/>
        <v>8.8964633193156749E-3</v>
      </c>
    </row>
    <row r="166" spans="2:16" ht="14.25" customHeight="1" x14ac:dyDescent="0.25"/>
    <row r="167" spans="2:16" ht="14.25" customHeight="1" x14ac:dyDescent="0.25"/>
    <row r="168" spans="2:16" ht="14.25" customHeight="1" x14ac:dyDescent="0.25"/>
    <row r="169" spans="2:16" ht="14.25" customHeight="1" x14ac:dyDescent="0.3">
      <c r="B169" s="2" t="s">
        <v>121</v>
      </c>
    </row>
    <row r="170" spans="2:16" ht="14.25" customHeight="1" x14ac:dyDescent="0.25">
      <c r="B170" s="54" t="s">
        <v>23</v>
      </c>
      <c r="C170" s="55"/>
      <c r="D170" s="51" t="s">
        <v>1</v>
      </c>
      <c r="E170" s="52"/>
      <c r="F170" s="52"/>
      <c r="G170" s="52"/>
      <c r="H170" s="52"/>
      <c r="I170" s="52"/>
      <c r="J170" s="52"/>
      <c r="K170" s="52"/>
      <c r="L170" s="52"/>
      <c r="M170" s="46"/>
      <c r="N170" s="41" t="s">
        <v>122</v>
      </c>
      <c r="O170" s="41" t="s">
        <v>70</v>
      </c>
      <c r="P170" s="41" t="s">
        <v>123</v>
      </c>
    </row>
    <row r="171" spans="2:16" ht="14.25" customHeight="1" x14ac:dyDescent="0.25">
      <c r="B171" s="56"/>
      <c r="C171" s="57"/>
      <c r="D171" s="8" t="s">
        <v>6</v>
      </c>
      <c r="E171" s="8" t="s">
        <v>9</v>
      </c>
      <c r="F171" s="8" t="s">
        <v>12</v>
      </c>
      <c r="G171" s="8" t="s">
        <v>14</v>
      </c>
      <c r="H171" s="53" t="s">
        <v>24</v>
      </c>
      <c r="I171" s="46"/>
      <c r="J171" s="53" t="s">
        <v>25</v>
      </c>
      <c r="K171" s="46"/>
      <c r="L171" s="53" t="s">
        <v>26</v>
      </c>
      <c r="M171" s="46"/>
      <c r="N171" s="42" t="s">
        <v>3</v>
      </c>
      <c r="O171" s="42" t="s">
        <v>106</v>
      </c>
      <c r="P171" s="42" t="s">
        <v>124</v>
      </c>
    </row>
    <row r="172" spans="2:16" ht="14.25" customHeight="1" x14ac:dyDescent="0.25">
      <c r="B172" s="63" t="s">
        <v>27</v>
      </c>
      <c r="C172" s="46"/>
      <c r="D172" s="43">
        <f>C150</f>
        <v>0.13685422835485292</v>
      </c>
      <c r="E172" s="43">
        <f>C157</f>
        <v>5.9884899683331119E-2</v>
      </c>
      <c r="F172" s="43">
        <f t="shared" ref="F172:F173" si="86">C163</f>
        <v>0.12411085370088425</v>
      </c>
      <c r="G172" s="43">
        <f>F150</f>
        <v>7.0195332967516746E-2</v>
      </c>
      <c r="H172" s="62">
        <f t="shared" ref="H172:H174" si="87">F156</f>
        <v>7.4555044522014294E-2</v>
      </c>
      <c r="I172" s="46"/>
      <c r="J172" s="62">
        <f t="shared" ref="J172:J173" si="88">F163</f>
        <v>6.5416363541574027E-2</v>
      </c>
      <c r="K172" s="46"/>
      <c r="L172" s="62">
        <f>I150</f>
        <v>2.9919520601764314E-2</v>
      </c>
      <c r="M172" s="46"/>
      <c r="N172" s="31">
        <f>SUM(D172:M172)</f>
        <v>0.56093624337193759</v>
      </c>
      <c r="O172" s="5">
        <v>22</v>
      </c>
      <c r="P172" s="5">
        <f>N172/O172</f>
        <v>2.5497101971451708E-2</v>
      </c>
    </row>
    <row r="173" spans="2:16" ht="14.25" customHeight="1" x14ac:dyDescent="0.25">
      <c r="B173" s="65" t="s">
        <v>35</v>
      </c>
      <c r="C173" s="46"/>
      <c r="D173" s="43">
        <f>C151</f>
        <v>5.628876241546172E-2</v>
      </c>
      <c r="E173" s="43">
        <f t="shared" ref="E173" si="89">C158</f>
        <v>3.4804281285817008E-2</v>
      </c>
      <c r="F173" s="43">
        <f t="shared" si="86"/>
        <v>5.1047354847048622E-2</v>
      </c>
      <c r="G173" s="43">
        <f t="shared" ref="G173" si="90">F151</f>
        <v>2.5473110331875229E-2</v>
      </c>
      <c r="H173" s="62">
        <f t="shared" si="87"/>
        <v>3.0664826643809134E-2</v>
      </c>
      <c r="I173" s="46"/>
      <c r="J173" s="62">
        <f t="shared" si="88"/>
        <v>2.8006633957390118E-2</v>
      </c>
      <c r="K173" s="46"/>
      <c r="L173" s="62">
        <f t="shared" ref="L173" si="91">I151</f>
        <v>1.2306033996774959E-2</v>
      </c>
      <c r="M173" s="46"/>
      <c r="N173" s="31">
        <f t="shared" ref="N173:N191" si="92">SUM(D173:M173)</f>
        <v>0.2385910034781768</v>
      </c>
      <c r="O173" s="5">
        <v>22</v>
      </c>
      <c r="P173" s="5">
        <f t="shared" ref="P173:P191" si="93">N173/O173</f>
        <v>1.08450456126444E-2</v>
      </c>
    </row>
    <row r="174" spans="2:16" ht="14.25" customHeight="1" x14ac:dyDescent="0.25">
      <c r="B174" s="63" t="s">
        <v>43</v>
      </c>
      <c r="C174" s="46"/>
      <c r="D174" s="43">
        <f t="shared" ref="D174:D175" si="94">C151</f>
        <v>5.628876241546172E-2</v>
      </c>
      <c r="E174" s="43">
        <f t="shared" ref="E174:E175" si="95">C157</f>
        <v>5.9884899683331119E-2</v>
      </c>
      <c r="F174" s="43">
        <f t="shared" ref="F174:F175" si="96">C163</f>
        <v>0.12411085370088425</v>
      </c>
      <c r="G174" s="43">
        <f>F150</f>
        <v>7.0195332967516746E-2</v>
      </c>
      <c r="H174" s="62">
        <f t="shared" si="87"/>
        <v>1.2496317847714895E-2</v>
      </c>
      <c r="I174" s="46"/>
      <c r="J174" s="62">
        <f t="shared" ref="J174:J175" si="97">F163</f>
        <v>6.5416363541574027E-2</v>
      </c>
      <c r="K174" s="46"/>
      <c r="L174" s="62">
        <f t="shared" ref="L174:L176" si="98">I150</f>
        <v>2.9919520601764314E-2</v>
      </c>
      <c r="M174" s="46"/>
      <c r="N174" s="31">
        <f t="shared" si="92"/>
        <v>0.41831205075824707</v>
      </c>
      <c r="O174" s="5">
        <v>22</v>
      </c>
      <c r="P174" s="5">
        <f t="shared" si="93"/>
        <v>1.9014184125374867E-2</v>
      </c>
    </row>
    <row r="175" spans="2:16" ht="14.25" customHeight="1" x14ac:dyDescent="0.25">
      <c r="B175" s="63" t="s">
        <v>45</v>
      </c>
      <c r="C175" s="46"/>
      <c r="D175" s="43">
        <f t="shared" si="94"/>
        <v>2.2938406747527666E-2</v>
      </c>
      <c r="E175" s="43">
        <f t="shared" si="95"/>
        <v>3.4804281285817008E-2</v>
      </c>
      <c r="F175" s="43">
        <f t="shared" si="96"/>
        <v>5.1047354847048622E-2</v>
      </c>
      <c r="G175" s="43">
        <f>F150</f>
        <v>7.0195332967516746E-2</v>
      </c>
      <c r="H175" s="62">
        <f>F158</f>
        <v>1.2496317847714895E-2</v>
      </c>
      <c r="I175" s="46"/>
      <c r="J175" s="62">
        <f t="shared" si="97"/>
        <v>2.8006633957390118E-2</v>
      </c>
      <c r="K175" s="46"/>
      <c r="L175" s="62">
        <f t="shared" si="98"/>
        <v>1.2306033996774959E-2</v>
      </c>
      <c r="M175" s="46"/>
      <c r="N175" s="31">
        <f t="shared" si="92"/>
        <v>0.23179436164979</v>
      </c>
      <c r="O175" s="5">
        <v>22</v>
      </c>
      <c r="P175" s="5">
        <f t="shared" si="93"/>
        <v>1.0536107347717727E-2</v>
      </c>
    </row>
    <row r="176" spans="2:16" ht="14.25" customHeight="1" x14ac:dyDescent="0.25">
      <c r="B176" s="63" t="s">
        <v>47</v>
      </c>
      <c r="C176" s="46"/>
      <c r="D176" s="43">
        <f t="shared" ref="D176:D177" si="99">C150</f>
        <v>0.13685422835485292</v>
      </c>
      <c r="E176" s="43">
        <f>C158</f>
        <v>3.4804281285817008E-2</v>
      </c>
      <c r="F176" s="43">
        <f>C164</f>
        <v>5.1047354847048622E-2</v>
      </c>
      <c r="G176" s="43">
        <f t="shared" ref="G176:G177" si="100">F150</f>
        <v>7.0195332967516746E-2</v>
      </c>
      <c r="H176" s="62">
        <f t="shared" ref="H176:H191" si="101">$F$156</f>
        <v>7.4555044522014294E-2</v>
      </c>
      <c r="I176" s="46"/>
      <c r="J176" s="62">
        <f>F164</f>
        <v>2.8006633957390118E-2</v>
      </c>
      <c r="K176" s="46"/>
      <c r="L176" s="62">
        <f t="shared" si="98"/>
        <v>5.0148697742444783E-3</v>
      </c>
      <c r="M176" s="46"/>
      <c r="N176" s="31">
        <f t="shared" si="92"/>
        <v>0.40047774570888417</v>
      </c>
      <c r="O176" s="5">
        <v>22</v>
      </c>
      <c r="P176" s="5">
        <f t="shared" si="93"/>
        <v>1.8203533895858371E-2</v>
      </c>
    </row>
    <row r="177" spans="2:16" ht="14.25" customHeight="1" x14ac:dyDescent="0.25">
      <c r="B177" s="63" t="s">
        <v>49</v>
      </c>
      <c r="C177" s="46"/>
      <c r="D177" s="43">
        <f t="shared" si="99"/>
        <v>5.628876241546172E-2</v>
      </c>
      <c r="E177" s="43">
        <f>C158</f>
        <v>3.4804281285817008E-2</v>
      </c>
      <c r="F177" s="43">
        <f>C164</f>
        <v>5.1047354847048622E-2</v>
      </c>
      <c r="G177" s="43">
        <f t="shared" si="100"/>
        <v>2.5473110331875229E-2</v>
      </c>
      <c r="H177" s="62">
        <f t="shared" si="101"/>
        <v>7.4555044522014294E-2</v>
      </c>
      <c r="I177" s="46"/>
      <c r="J177" s="62">
        <f t="shared" ref="J177:J178" si="102">F163</f>
        <v>6.5416363541574027E-2</v>
      </c>
      <c r="K177" s="46"/>
      <c r="L177" s="62">
        <f>I150</f>
        <v>2.9919520601764314E-2</v>
      </c>
      <c r="M177" s="46"/>
      <c r="N177" s="31">
        <f t="shared" si="92"/>
        <v>0.33750443754555526</v>
      </c>
      <c r="O177" s="5">
        <v>22</v>
      </c>
      <c r="P177" s="5">
        <f t="shared" si="93"/>
        <v>1.5341110797525238E-2</v>
      </c>
    </row>
    <row r="178" spans="2:16" ht="14.25" customHeight="1" x14ac:dyDescent="0.25">
      <c r="B178" s="63" t="s">
        <v>50</v>
      </c>
      <c r="C178" s="46"/>
      <c r="D178" s="43">
        <f t="shared" ref="D178:D180" si="103">C150</f>
        <v>0.13685422835485292</v>
      </c>
      <c r="E178" s="43">
        <f>C157</f>
        <v>5.9884899683331119E-2</v>
      </c>
      <c r="F178" s="43">
        <f>C164</f>
        <v>5.1047354847048622E-2</v>
      </c>
      <c r="G178" s="43">
        <f>F150</f>
        <v>7.0195332967516746E-2</v>
      </c>
      <c r="H178" s="62">
        <f t="shared" si="101"/>
        <v>7.4555044522014294E-2</v>
      </c>
      <c r="I178" s="46"/>
      <c r="J178" s="62">
        <f t="shared" si="102"/>
        <v>2.8006633957390118E-2</v>
      </c>
      <c r="K178" s="46"/>
      <c r="L178" s="62">
        <f>I150</f>
        <v>2.9919520601764314E-2</v>
      </c>
      <c r="M178" s="46"/>
      <c r="N178" s="31">
        <f t="shared" si="92"/>
        <v>0.45046301493391816</v>
      </c>
      <c r="O178" s="5">
        <v>22</v>
      </c>
      <c r="P178" s="5">
        <f t="shared" si="93"/>
        <v>2.0475591587905372E-2</v>
      </c>
    </row>
    <row r="179" spans="2:16" ht="14.25" customHeight="1" x14ac:dyDescent="0.25">
      <c r="B179" s="63" t="s">
        <v>51</v>
      </c>
      <c r="C179" s="46"/>
      <c r="D179" s="43">
        <f t="shared" si="103"/>
        <v>5.628876241546172E-2</v>
      </c>
      <c r="E179" s="43">
        <f>C157</f>
        <v>5.9884899683331119E-2</v>
      </c>
      <c r="F179" s="43">
        <f>C164</f>
        <v>5.1047354847048622E-2</v>
      </c>
      <c r="G179" s="43">
        <f t="shared" ref="G179:G180" si="104">F150</f>
        <v>7.0195332967516746E-2</v>
      </c>
      <c r="H179" s="62">
        <f t="shared" si="101"/>
        <v>7.4555044522014294E-2</v>
      </c>
      <c r="I179" s="46"/>
      <c r="J179" s="62">
        <f t="shared" ref="J179:J180" si="105">F164</f>
        <v>2.8006633957390118E-2</v>
      </c>
      <c r="K179" s="46"/>
      <c r="L179" s="62">
        <f>I152</f>
        <v>5.0148697742444783E-3</v>
      </c>
      <c r="M179" s="46"/>
      <c r="N179" s="31">
        <f t="shared" si="92"/>
        <v>0.34499289816700707</v>
      </c>
      <c r="O179" s="5">
        <v>22</v>
      </c>
      <c r="P179" s="5">
        <f t="shared" si="93"/>
        <v>1.5681495371227594E-2</v>
      </c>
    </row>
    <row r="180" spans="2:16" ht="14.25" customHeight="1" x14ac:dyDescent="0.25">
      <c r="B180" s="63" t="s">
        <v>52</v>
      </c>
      <c r="C180" s="46"/>
      <c r="D180" s="43">
        <f t="shared" si="103"/>
        <v>2.2938406747527666E-2</v>
      </c>
      <c r="E180" s="43">
        <f>C159</f>
        <v>2.0737310039379547E-2</v>
      </c>
      <c r="F180" s="43">
        <f>C163</f>
        <v>0.12411085370088425</v>
      </c>
      <c r="G180" s="43">
        <f t="shared" si="104"/>
        <v>2.5473110331875229E-2</v>
      </c>
      <c r="H180" s="62">
        <f t="shared" si="101"/>
        <v>7.4555044522014294E-2</v>
      </c>
      <c r="I180" s="46"/>
      <c r="J180" s="62">
        <f t="shared" si="105"/>
        <v>8.8964633193156749E-3</v>
      </c>
      <c r="K180" s="46"/>
      <c r="L180" s="62">
        <f>I152</f>
        <v>5.0148697742444783E-3</v>
      </c>
      <c r="M180" s="46"/>
      <c r="N180" s="31">
        <f t="shared" si="92"/>
        <v>0.28172605843524107</v>
      </c>
      <c r="O180" s="5">
        <v>22</v>
      </c>
      <c r="P180" s="5">
        <f t="shared" si="93"/>
        <v>1.2805729928874594E-2</v>
      </c>
    </row>
    <row r="181" spans="2:16" ht="14.25" customHeight="1" x14ac:dyDescent="0.25">
      <c r="B181" s="63" t="s">
        <v>55</v>
      </c>
      <c r="C181" s="46"/>
      <c r="D181" s="43">
        <f>C152</f>
        <v>2.2938406747527666E-2</v>
      </c>
      <c r="E181" s="43">
        <f t="shared" ref="E181:E182" si="106">C158</f>
        <v>3.4804281285817008E-2</v>
      </c>
      <c r="F181" s="43">
        <f>C163</f>
        <v>0.12411085370088425</v>
      </c>
      <c r="G181" s="43">
        <f t="shared" ref="G181:G183" si="107">F150</f>
        <v>7.0195332967516746E-2</v>
      </c>
      <c r="H181" s="62">
        <f t="shared" si="101"/>
        <v>7.4555044522014294E-2</v>
      </c>
      <c r="I181" s="46"/>
      <c r="J181" s="62">
        <f t="shared" ref="J181:J182" si="108">F163</f>
        <v>6.5416363541574027E-2</v>
      </c>
      <c r="K181" s="46"/>
      <c r="L181" s="62">
        <f>I151</f>
        <v>1.2306033996774959E-2</v>
      </c>
      <c r="M181" s="46"/>
      <c r="N181" s="31">
        <f t="shared" si="92"/>
        <v>0.40432631676210889</v>
      </c>
      <c r="O181" s="5">
        <v>22</v>
      </c>
      <c r="P181" s="5">
        <f t="shared" si="93"/>
        <v>1.8378468943732223E-2</v>
      </c>
    </row>
    <row r="182" spans="2:16" ht="14.25" customHeight="1" x14ac:dyDescent="0.25">
      <c r="B182" s="63" t="s">
        <v>56</v>
      </c>
      <c r="C182" s="46"/>
      <c r="D182" s="43">
        <f t="shared" ref="D182:D184" si="109">C150</f>
        <v>0.13685422835485292</v>
      </c>
      <c r="E182" s="43">
        <f t="shared" si="106"/>
        <v>2.0737310039379547E-2</v>
      </c>
      <c r="F182" s="43">
        <f>C163</f>
        <v>0.12411085370088425</v>
      </c>
      <c r="G182" s="43">
        <f t="shared" si="107"/>
        <v>2.5473110331875229E-2</v>
      </c>
      <c r="H182" s="62">
        <f t="shared" si="101"/>
        <v>7.4555044522014294E-2</v>
      </c>
      <c r="I182" s="46"/>
      <c r="J182" s="62">
        <f t="shared" si="108"/>
        <v>2.8006633957390118E-2</v>
      </c>
      <c r="K182" s="46"/>
      <c r="L182" s="62">
        <f>I150</f>
        <v>2.9919520601764314E-2</v>
      </c>
      <c r="M182" s="46"/>
      <c r="N182" s="31">
        <f t="shared" si="92"/>
        <v>0.43965670150816066</v>
      </c>
      <c r="O182" s="5">
        <v>22</v>
      </c>
      <c r="P182" s="5">
        <f t="shared" si="93"/>
        <v>1.9984395523098213E-2</v>
      </c>
    </row>
    <row r="183" spans="2:16" ht="14.25" customHeight="1" x14ac:dyDescent="0.25">
      <c r="B183" s="63" t="s">
        <v>57</v>
      </c>
      <c r="C183" s="46"/>
      <c r="D183" s="43">
        <f t="shared" si="109"/>
        <v>5.628876241546172E-2</v>
      </c>
      <c r="E183" s="43">
        <f>C159</f>
        <v>2.0737310039379547E-2</v>
      </c>
      <c r="F183" s="43">
        <f>C165</f>
        <v>2.0802464623832936E-2</v>
      </c>
      <c r="G183" s="43">
        <f t="shared" si="107"/>
        <v>8.9320142885557629E-3</v>
      </c>
      <c r="H183" s="62">
        <f t="shared" si="101"/>
        <v>7.4555044522014294E-2</v>
      </c>
      <c r="I183" s="46"/>
      <c r="J183" s="62">
        <f t="shared" ref="J183:J185" si="110">F163</f>
        <v>6.5416363541574027E-2</v>
      </c>
      <c r="K183" s="46"/>
      <c r="L183" s="62">
        <f>I152</f>
        <v>5.0148697742444783E-3</v>
      </c>
      <c r="M183" s="46"/>
      <c r="N183" s="31">
        <f t="shared" si="92"/>
        <v>0.25174682920506275</v>
      </c>
      <c r="O183" s="5">
        <v>22</v>
      </c>
      <c r="P183" s="5">
        <f t="shared" si="93"/>
        <v>1.1443037691139217E-2</v>
      </c>
    </row>
    <row r="184" spans="2:16" ht="14.25" customHeight="1" x14ac:dyDescent="0.25">
      <c r="B184" s="63" t="s">
        <v>60</v>
      </c>
      <c r="C184" s="46"/>
      <c r="D184" s="43">
        <f t="shared" si="109"/>
        <v>2.2938406747527666E-2</v>
      </c>
      <c r="E184" s="43">
        <f>C159</f>
        <v>2.0737310039379547E-2</v>
      </c>
      <c r="F184" s="43">
        <f>C164</f>
        <v>5.1047354847048622E-2</v>
      </c>
      <c r="G184" s="43">
        <f t="shared" ref="G184:G186" si="111">F150</f>
        <v>7.0195332967516746E-2</v>
      </c>
      <c r="H184" s="62">
        <f t="shared" si="101"/>
        <v>7.4555044522014294E-2</v>
      </c>
      <c r="I184" s="46"/>
      <c r="J184" s="62">
        <f t="shared" si="110"/>
        <v>2.8006633957390118E-2</v>
      </c>
      <c r="K184" s="46"/>
      <c r="L184" s="62">
        <f t="shared" ref="L184:L185" si="112">I151</f>
        <v>1.2306033996774959E-2</v>
      </c>
      <c r="M184" s="46"/>
      <c r="N184" s="31">
        <f t="shared" si="92"/>
        <v>0.27978611707765189</v>
      </c>
      <c r="O184" s="5">
        <v>22</v>
      </c>
      <c r="P184" s="5">
        <f t="shared" si="93"/>
        <v>1.2717550776256904E-2</v>
      </c>
    </row>
    <row r="185" spans="2:16" ht="14.25" customHeight="1" x14ac:dyDescent="0.25">
      <c r="B185" s="63" t="s">
        <v>61</v>
      </c>
      <c r="C185" s="46"/>
      <c r="D185" s="43">
        <f>C152</f>
        <v>2.2938406747527666E-2</v>
      </c>
      <c r="E185" s="43">
        <f>C158</f>
        <v>3.4804281285817008E-2</v>
      </c>
      <c r="F185" s="43">
        <f>C164</f>
        <v>5.1047354847048622E-2</v>
      </c>
      <c r="G185" s="43">
        <f t="shared" si="111"/>
        <v>2.5473110331875229E-2</v>
      </c>
      <c r="H185" s="62">
        <f t="shared" si="101"/>
        <v>7.4555044522014294E-2</v>
      </c>
      <c r="I185" s="46"/>
      <c r="J185" s="62">
        <f t="shared" si="110"/>
        <v>8.8964633193156749E-3</v>
      </c>
      <c r="K185" s="46"/>
      <c r="L185" s="62">
        <f t="shared" si="112"/>
        <v>5.0148697742444783E-3</v>
      </c>
      <c r="M185" s="46"/>
      <c r="N185" s="31">
        <f t="shared" si="92"/>
        <v>0.22272953082784294</v>
      </c>
      <c r="O185" s="5">
        <v>22</v>
      </c>
      <c r="P185" s="5">
        <f t="shared" si="93"/>
        <v>1.012406958308377E-2</v>
      </c>
    </row>
    <row r="186" spans="2:16" ht="14.25" customHeight="1" x14ac:dyDescent="0.25">
      <c r="B186" s="63" t="s">
        <v>62</v>
      </c>
      <c r="C186" s="46"/>
      <c r="D186" s="43">
        <f>C150</f>
        <v>0.13685422835485292</v>
      </c>
      <c r="E186" s="43">
        <f t="shared" ref="E186:E187" si="113">C158</f>
        <v>3.4804281285817008E-2</v>
      </c>
      <c r="F186" s="43">
        <f>C163</f>
        <v>0.12411085370088425</v>
      </c>
      <c r="G186" s="43">
        <f t="shared" si="111"/>
        <v>8.9320142885557629E-3</v>
      </c>
      <c r="H186" s="62">
        <f t="shared" si="101"/>
        <v>7.4555044522014294E-2</v>
      </c>
      <c r="I186" s="46"/>
      <c r="J186" s="62">
        <f t="shared" ref="J186:J188" si="114">F163</f>
        <v>6.5416363541574027E-2</v>
      </c>
      <c r="K186" s="46"/>
      <c r="L186" s="62">
        <f>I150</f>
        <v>2.9919520601764314E-2</v>
      </c>
      <c r="M186" s="46"/>
      <c r="N186" s="31">
        <f t="shared" si="92"/>
        <v>0.47459230629546262</v>
      </c>
      <c r="O186" s="5">
        <v>22</v>
      </c>
      <c r="P186" s="5">
        <f t="shared" si="93"/>
        <v>2.1572377558884664E-2</v>
      </c>
    </row>
    <row r="187" spans="2:16" ht="14.25" customHeight="1" x14ac:dyDescent="0.25">
      <c r="B187" s="63" t="s">
        <v>63</v>
      </c>
      <c r="C187" s="46"/>
      <c r="D187" s="43">
        <f>C152</f>
        <v>2.2938406747527666E-2</v>
      </c>
      <c r="E187" s="43">
        <f t="shared" si="113"/>
        <v>2.0737310039379547E-2</v>
      </c>
      <c r="F187" s="43">
        <f>C165</f>
        <v>2.0802464623832936E-2</v>
      </c>
      <c r="G187" s="43">
        <f>F152</f>
        <v>8.9320142885557629E-3</v>
      </c>
      <c r="H187" s="62">
        <f t="shared" si="101"/>
        <v>7.4555044522014294E-2</v>
      </c>
      <c r="I187" s="46"/>
      <c r="J187" s="62">
        <f t="shared" si="114"/>
        <v>2.8006633957390118E-2</v>
      </c>
      <c r="K187" s="46"/>
      <c r="L187" s="62">
        <f>I152</f>
        <v>5.0148697742444783E-3</v>
      </c>
      <c r="M187" s="46"/>
      <c r="N187" s="31">
        <f t="shared" si="92"/>
        <v>0.18098674395294478</v>
      </c>
      <c r="O187" s="5">
        <v>22</v>
      </c>
      <c r="P187" s="5">
        <f t="shared" si="93"/>
        <v>8.2266701796793081E-3</v>
      </c>
    </row>
    <row r="188" spans="2:16" ht="14.25" customHeight="1" x14ac:dyDescent="0.25">
      <c r="B188" s="63" t="s">
        <v>64</v>
      </c>
      <c r="C188" s="46"/>
      <c r="D188" s="43">
        <f>C151</f>
        <v>5.628876241546172E-2</v>
      </c>
      <c r="E188" s="43">
        <f>C159</f>
        <v>2.0737310039379547E-2</v>
      </c>
      <c r="F188" s="43">
        <f>C163</f>
        <v>0.12411085370088425</v>
      </c>
      <c r="G188" s="43">
        <f t="shared" ref="G188:G189" si="115">F151</f>
        <v>2.5473110331875229E-2</v>
      </c>
      <c r="H188" s="62">
        <f t="shared" si="101"/>
        <v>7.4555044522014294E-2</v>
      </c>
      <c r="I188" s="46"/>
      <c r="J188" s="62">
        <f t="shared" si="114"/>
        <v>8.8964633193156749E-3</v>
      </c>
      <c r="K188" s="46"/>
      <c r="L188" s="62">
        <f>I151</f>
        <v>1.2306033996774959E-2</v>
      </c>
      <c r="M188" s="46"/>
      <c r="N188" s="31">
        <f t="shared" si="92"/>
        <v>0.32236757832570562</v>
      </c>
      <c r="O188" s="5">
        <v>22</v>
      </c>
      <c r="P188" s="5">
        <f t="shared" si="93"/>
        <v>1.4653071742077528E-2</v>
      </c>
    </row>
    <row r="189" spans="2:16" ht="14.25" customHeight="1" x14ac:dyDescent="0.25">
      <c r="B189" s="63" t="s">
        <v>65</v>
      </c>
      <c r="C189" s="46"/>
      <c r="D189" s="43">
        <f>C150</f>
        <v>0.13685422835485292</v>
      </c>
      <c r="E189" s="43">
        <f>C156</f>
        <v>0.10065490650931465</v>
      </c>
      <c r="F189" s="43">
        <f>C163</f>
        <v>0.12411085370088425</v>
      </c>
      <c r="G189" s="43">
        <f t="shared" si="115"/>
        <v>8.9320142885557629E-3</v>
      </c>
      <c r="H189" s="62">
        <f t="shared" si="101"/>
        <v>7.4555044522014294E-2</v>
      </c>
      <c r="I189" s="46"/>
      <c r="J189" s="62">
        <f>F163</f>
        <v>6.5416363541574027E-2</v>
      </c>
      <c r="K189" s="46"/>
      <c r="L189" s="62">
        <f>I150</f>
        <v>2.9919520601764314E-2</v>
      </c>
      <c r="M189" s="46"/>
      <c r="N189" s="31">
        <f>SUM(D189:M189)</f>
        <v>0.54044293151896017</v>
      </c>
      <c r="O189" s="5">
        <v>22</v>
      </c>
      <c r="P189" s="5">
        <f t="shared" si="93"/>
        <v>2.456558779631637E-2</v>
      </c>
    </row>
    <row r="190" spans="2:16" ht="14.25" customHeight="1" x14ac:dyDescent="0.25">
      <c r="B190" s="63" t="s">
        <v>67</v>
      </c>
      <c r="C190" s="46"/>
      <c r="D190" s="43">
        <f>C152</f>
        <v>2.2938406747527666E-2</v>
      </c>
      <c r="E190" s="43">
        <f>C156</f>
        <v>0.10065490650931465</v>
      </c>
      <c r="F190" s="43">
        <f>C163</f>
        <v>0.12411085370088425</v>
      </c>
      <c r="G190" s="43">
        <f>F152</f>
        <v>8.9320142885557629E-3</v>
      </c>
      <c r="H190" s="62">
        <f t="shared" si="101"/>
        <v>7.4555044522014294E-2</v>
      </c>
      <c r="I190" s="46"/>
      <c r="J190" s="62">
        <f>F163</f>
        <v>6.5416363541574027E-2</v>
      </c>
      <c r="K190" s="46"/>
      <c r="L190" s="62">
        <f>I152</f>
        <v>5.0148697742444783E-3</v>
      </c>
      <c r="M190" s="46"/>
      <c r="N190" s="31">
        <f t="shared" si="92"/>
        <v>0.40162245908411515</v>
      </c>
      <c r="O190" s="5">
        <v>22</v>
      </c>
      <c r="P190" s="5">
        <f t="shared" si="93"/>
        <v>1.8255566322005232E-2</v>
      </c>
    </row>
    <row r="191" spans="2:16" ht="14.25" customHeight="1" x14ac:dyDescent="0.25">
      <c r="B191" s="63" t="s">
        <v>68</v>
      </c>
      <c r="C191" s="46"/>
      <c r="D191" s="43">
        <f>C152</f>
        <v>2.2938406747527666E-2</v>
      </c>
      <c r="E191" s="43">
        <f>C158</f>
        <v>3.4804281285817008E-2</v>
      </c>
      <c r="F191" s="43">
        <f>C163</f>
        <v>0.12411085370088425</v>
      </c>
      <c r="G191" s="43">
        <f>F151</f>
        <v>2.5473110331875229E-2</v>
      </c>
      <c r="H191" s="62">
        <f t="shared" si="101"/>
        <v>7.4555044522014294E-2</v>
      </c>
      <c r="I191" s="46"/>
      <c r="J191" s="62">
        <f>F163</f>
        <v>6.5416363541574027E-2</v>
      </c>
      <c r="K191" s="46"/>
      <c r="L191" s="62">
        <f>I152</f>
        <v>5.0148697742444783E-3</v>
      </c>
      <c r="M191" s="46"/>
      <c r="N191" s="31">
        <f t="shared" si="92"/>
        <v>0.35231292990393692</v>
      </c>
      <c r="O191" s="5">
        <v>22</v>
      </c>
      <c r="P191" s="5">
        <f t="shared" si="93"/>
        <v>1.6014224086542586E-2</v>
      </c>
    </row>
    <row r="192" spans="2:16" ht="14.25" customHeight="1" x14ac:dyDescent="0.25"/>
    <row r="193" spans="2:6" ht="14.25" customHeight="1" x14ac:dyDescent="0.25"/>
    <row r="194" spans="2:6" ht="14.25" customHeight="1" x14ac:dyDescent="0.3">
      <c r="B194" s="44" t="s">
        <v>125</v>
      </c>
      <c r="C194" s="64" t="s">
        <v>23</v>
      </c>
      <c r="D194" s="46"/>
      <c r="E194" s="44" t="s">
        <v>126</v>
      </c>
      <c r="F194" s="44" t="s">
        <v>127</v>
      </c>
    </row>
    <row r="195" spans="2:6" ht="14.25" customHeight="1" x14ac:dyDescent="0.3">
      <c r="B195" s="12">
        <v>1</v>
      </c>
      <c r="C195" s="50" t="s">
        <v>27</v>
      </c>
      <c r="D195" s="46"/>
      <c r="E195" s="13">
        <f t="shared" ref="E195:E214" si="116">N172</f>
        <v>0.56093624337193759</v>
      </c>
      <c r="F195" s="12">
        <f t="shared" ref="F195:F214" si="117">RANK(E195,$E$195:$E$214)</f>
        <v>1</v>
      </c>
    </row>
    <row r="196" spans="2:6" ht="14.25" customHeight="1" x14ac:dyDescent="0.3">
      <c r="B196" s="12">
        <v>2</v>
      </c>
      <c r="C196" s="58" t="s">
        <v>35</v>
      </c>
      <c r="D196" s="46"/>
      <c r="E196" s="13">
        <f t="shared" si="116"/>
        <v>0.2385910034781768</v>
      </c>
      <c r="F196" s="12">
        <f t="shared" si="117"/>
        <v>17</v>
      </c>
    </row>
    <row r="197" spans="2:6" ht="14.25" customHeight="1" x14ac:dyDescent="0.3">
      <c r="B197" s="12">
        <v>3</v>
      </c>
      <c r="C197" s="50" t="s">
        <v>43</v>
      </c>
      <c r="D197" s="46"/>
      <c r="E197" s="13">
        <f t="shared" si="116"/>
        <v>0.41831205075824707</v>
      </c>
      <c r="F197" s="12">
        <f t="shared" si="117"/>
        <v>6</v>
      </c>
    </row>
    <row r="198" spans="2:6" ht="14.25" customHeight="1" x14ac:dyDescent="0.3">
      <c r="B198" s="12">
        <v>4</v>
      </c>
      <c r="C198" s="50" t="s">
        <v>45</v>
      </c>
      <c r="D198" s="46"/>
      <c r="E198" s="13">
        <f t="shared" si="116"/>
        <v>0.23179436164979</v>
      </c>
      <c r="F198" s="12">
        <f t="shared" si="117"/>
        <v>18</v>
      </c>
    </row>
    <row r="199" spans="2:6" ht="14.25" customHeight="1" x14ac:dyDescent="0.3">
      <c r="B199" s="12">
        <v>5</v>
      </c>
      <c r="C199" s="50" t="s">
        <v>47</v>
      </c>
      <c r="D199" s="46"/>
      <c r="E199" s="13">
        <f t="shared" si="116"/>
        <v>0.40047774570888417</v>
      </c>
      <c r="F199" s="12">
        <f t="shared" si="117"/>
        <v>9</v>
      </c>
    </row>
    <row r="200" spans="2:6" ht="14.25" customHeight="1" x14ac:dyDescent="0.3">
      <c r="B200" s="12">
        <v>6</v>
      </c>
      <c r="C200" s="50" t="s">
        <v>49</v>
      </c>
      <c r="D200" s="46"/>
      <c r="E200" s="13">
        <f t="shared" si="116"/>
        <v>0.33750443754555526</v>
      </c>
      <c r="F200" s="12">
        <f t="shared" si="117"/>
        <v>12</v>
      </c>
    </row>
    <row r="201" spans="2:6" ht="14.25" customHeight="1" x14ac:dyDescent="0.3">
      <c r="B201" s="12">
        <v>7</v>
      </c>
      <c r="C201" s="50" t="s">
        <v>50</v>
      </c>
      <c r="D201" s="46"/>
      <c r="E201" s="13">
        <f t="shared" si="116"/>
        <v>0.45046301493391816</v>
      </c>
      <c r="F201" s="12">
        <f t="shared" si="117"/>
        <v>4</v>
      </c>
    </row>
    <row r="202" spans="2:6" ht="14.25" customHeight="1" x14ac:dyDescent="0.3">
      <c r="B202" s="12">
        <v>8</v>
      </c>
      <c r="C202" s="50" t="s">
        <v>51</v>
      </c>
      <c r="D202" s="46"/>
      <c r="E202" s="13">
        <f t="shared" si="116"/>
        <v>0.34499289816700707</v>
      </c>
      <c r="F202" s="12">
        <f t="shared" si="117"/>
        <v>11</v>
      </c>
    </row>
    <row r="203" spans="2:6" ht="14.25" customHeight="1" x14ac:dyDescent="0.3">
      <c r="B203" s="12">
        <v>9</v>
      </c>
      <c r="C203" s="50" t="s">
        <v>52</v>
      </c>
      <c r="D203" s="46"/>
      <c r="E203" s="13">
        <f t="shared" si="116"/>
        <v>0.28172605843524107</v>
      </c>
      <c r="F203" s="12">
        <f t="shared" si="117"/>
        <v>14</v>
      </c>
    </row>
    <row r="204" spans="2:6" ht="14.25" customHeight="1" x14ac:dyDescent="0.3">
      <c r="B204" s="12">
        <v>10</v>
      </c>
      <c r="C204" s="50" t="s">
        <v>55</v>
      </c>
      <c r="D204" s="46"/>
      <c r="E204" s="13">
        <f t="shared" si="116"/>
        <v>0.40432631676210889</v>
      </c>
      <c r="F204" s="12">
        <f t="shared" si="117"/>
        <v>7</v>
      </c>
    </row>
    <row r="205" spans="2:6" ht="14.25" customHeight="1" x14ac:dyDescent="0.3">
      <c r="B205" s="12">
        <v>11</v>
      </c>
      <c r="C205" s="50" t="s">
        <v>56</v>
      </c>
      <c r="D205" s="46"/>
      <c r="E205" s="13">
        <f t="shared" si="116"/>
        <v>0.43965670150816066</v>
      </c>
      <c r="F205" s="12">
        <f t="shared" si="117"/>
        <v>5</v>
      </c>
    </row>
    <row r="206" spans="2:6" ht="14.25" customHeight="1" x14ac:dyDescent="0.3">
      <c r="B206" s="12">
        <v>12</v>
      </c>
      <c r="C206" s="50" t="s">
        <v>57</v>
      </c>
      <c r="D206" s="46"/>
      <c r="E206" s="13">
        <f t="shared" si="116"/>
        <v>0.25174682920506275</v>
      </c>
      <c r="F206" s="12">
        <f t="shared" si="117"/>
        <v>16</v>
      </c>
    </row>
    <row r="207" spans="2:6" ht="14.25" customHeight="1" x14ac:dyDescent="0.3">
      <c r="B207" s="12">
        <v>13</v>
      </c>
      <c r="C207" s="50" t="s">
        <v>60</v>
      </c>
      <c r="D207" s="46"/>
      <c r="E207" s="13">
        <f t="shared" si="116"/>
        <v>0.27978611707765189</v>
      </c>
      <c r="F207" s="12">
        <f t="shared" si="117"/>
        <v>15</v>
      </c>
    </row>
    <row r="208" spans="2:6" ht="14.25" customHeight="1" x14ac:dyDescent="0.3">
      <c r="B208" s="12">
        <v>14</v>
      </c>
      <c r="C208" s="50" t="s">
        <v>61</v>
      </c>
      <c r="D208" s="46"/>
      <c r="E208" s="13">
        <f t="shared" si="116"/>
        <v>0.22272953082784294</v>
      </c>
      <c r="F208" s="12">
        <f t="shared" si="117"/>
        <v>19</v>
      </c>
    </row>
    <row r="209" spans="2:6" ht="14.25" customHeight="1" x14ac:dyDescent="0.3">
      <c r="B209" s="12">
        <v>15</v>
      </c>
      <c r="C209" s="50" t="s">
        <v>62</v>
      </c>
      <c r="D209" s="46"/>
      <c r="E209" s="13">
        <f t="shared" si="116"/>
        <v>0.47459230629546262</v>
      </c>
      <c r="F209" s="12">
        <f t="shared" si="117"/>
        <v>3</v>
      </c>
    </row>
    <row r="210" spans="2:6" ht="14.25" customHeight="1" x14ac:dyDescent="0.3">
      <c r="B210" s="12">
        <v>16</v>
      </c>
      <c r="C210" s="50" t="s">
        <v>63</v>
      </c>
      <c r="D210" s="46"/>
      <c r="E210" s="13">
        <f t="shared" si="116"/>
        <v>0.18098674395294478</v>
      </c>
      <c r="F210" s="12">
        <f t="shared" si="117"/>
        <v>20</v>
      </c>
    </row>
    <row r="211" spans="2:6" ht="14.25" customHeight="1" x14ac:dyDescent="0.3">
      <c r="B211" s="12">
        <v>17</v>
      </c>
      <c r="C211" s="50" t="s">
        <v>64</v>
      </c>
      <c r="D211" s="46"/>
      <c r="E211" s="13">
        <f t="shared" si="116"/>
        <v>0.32236757832570562</v>
      </c>
      <c r="F211" s="12">
        <f t="shared" si="117"/>
        <v>13</v>
      </c>
    </row>
    <row r="212" spans="2:6" ht="14.25" customHeight="1" x14ac:dyDescent="0.3">
      <c r="B212" s="12">
        <v>18</v>
      </c>
      <c r="C212" s="50" t="s">
        <v>65</v>
      </c>
      <c r="D212" s="46"/>
      <c r="E212" s="13">
        <f t="shared" si="116"/>
        <v>0.54044293151896017</v>
      </c>
      <c r="F212" s="12">
        <f t="shared" si="117"/>
        <v>2</v>
      </c>
    </row>
    <row r="213" spans="2:6" ht="14.25" customHeight="1" x14ac:dyDescent="0.3">
      <c r="B213" s="12">
        <v>19</v>
      </c>
      <c r="C213" s="50" t="s">
        <v>67</v>
      </c>
      <c r="D213" s="46"/>
      <c r="E213" s="13">
        <f t="shared" si="116"/>
        <v>0.40162245908411515</v>
      </c>
      <c r="F213" s="12">
        <f t="shared" si="117"/>
        <v>8</v>
      </c>
    </row>
    <row r="214" spans="2:6" ht="14.25" customHeight="1" x14ac:dyDescent="0.3">
      <c r="B214" s="12">
        <v>20</v>
      </c>
      <c r="C214" s="50" t="s">
        <v>68</v>
      </c>
      <c r="D214" s="46"/>
      <c r="E214" s="13">
        <f t="shared" si="116"/>
        <v>0.35231292990393692</v>
      </c>
      <c r="F214" s="12">
        <f t="shared" si="117"/>
        <v>10</v>
      </c>
    </row>
    <row r="215" spans="2:6" ht="14.25" customHeight="1" x14ac:dyDescent="0.25"/>
    <row r="216" spans="2:6" ht="14.25" customHeight="1" x14ac:dyDescent="0.25"/>
    <row r="217" spans="2:6" ht="14.25" customHeight="1" x14ac:dyDescent="0.25"/>
    <row r="218" spans="2:6" ht="14.25" customHeight="1" x14ac:dyDescent="0.25"/>
    <row r="219" spans="2:6" ht="14.25" customHeight="1" x14ac:dyDescent="0.25"/>
    <row r="220" spans="2:6" ht="14.25" customHeight="1" x14ac:dyDescent="0.25"/>
    <row r="221" spans="2:6" ht="14.25" customHeight="1" x14ac:dyDescent="0.25"/>
    <row r="222" spans="2:6" ht="14.25" customHeight="1" x14ac:dyDescent="0.25"/>
    <row r="223" spans="2:6" ht="14.25" customHeight="1" x14ac:dyDescent="0.25"/>
    <row r="224" spans="2:6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</sheetData>
  <mergeCells count="240">
    <mergeCell ref="K35:L35"/>
    <mergeCell ref="M35:N35"/>
    <mergeCell ref="I33:J33"/>
    <mergeCell ref="K33:L33"/>
    <mergeCell ref="M33:N33"/>
    <mergeCell ref="I34:J34"/>
    <mergeCell ref="K34:L34"/>
    <mergeCell ref="M34:N34"/>
    <mergeCell ref="I35:J35"/>
    <mergeCell ref="K32:L32"/>
    <mergeCell ref="M32:N32"/>
    <mergeCell ref="I30:J30"/>
    <mergeCell ref="K30:L30"/>
    <mergeCell ref="M30:N30"/>
    <mergeCell ref="I31:J31"/>
    <mergeCell ref="K31:L31"/>
    <mergeCell ref="M31:N31"/>
    <mergeCell ref="I32:J32"/>
    <mergeCell ref="I26:J26"/>
    <mergeCell ref="K26:L26"/>
    <mergeCell ref="M26:N26"/>
    <mergeCell ref="K29:L29"/>
    <mergeCell ref="M29:N29"/>
    <mergeCell ref="I27:J27"/>
    <mergeCell ref="K27:L27"/>
    <mergeCell ref="M27:N27"/>
    <mergeCell ref="I28:J28"/>
    <mergeCell ref="K28:L28"/>
    <mergeCell ref="M28:N28"/>
    <mergeCell ref="I29:J29"/>
    <mergeCell ref="K22:L22"/>
    <mergeCell ref="M22:N22"/>
    <mergeCell ref="I23:J23"/>
    <mergeCell ref="K23:L23"/>
    <mergeCell ref="M23:N23"/>
    <mergeCell ref="K24:L24"/>
    <mergeCell ref="M24:N24"/>
    <mergeCell ref="I24:J24"/>
    <mergeCell ref="I25:J25"/>
    <mergeCell ref="K25:L25"/>
    <mergeCell ref="M25:N25"/>
    <mergeCell ref="I22:J22"/>
    <mergeCell ref="K20:L20"/>
    <mergeCell ref="M20:N20"/>
    <mergeCell ref="I18:J18"/>
    <mergeCell ref="K18:L18"/>
    <mergeCell ref="M18:N18"/>
    <mergeCell ref="I19:J19"/>
    <mergeCell ref="K19:L19"/>
    <mergeCell ref="M19:N19"/>
    <mergeCell ref="I20:J20"/>
    <mergeCell ref="H185:I185"/>
    <mergeCell ref="J185:K185"/>
    <mergeCell ref="L185:M185"/>
    <mergeCell ref="J191:K191"/>
    <mergeCell ref="L191:M191"/>
    <mergeCell ref="H189:I189"/>
    <mergeCell ref="J189:K189"/>
    <mergeCell ref="L189:M189"/>
    <mergeCell ref="H190:I190"/>
    <mergeCell ref="J190:K190"/>
    <mergeCell ref="L190:M190"/>
    <mergeCell ref="H191:I191"/>
    <mergeCell ref="J188:K188"/>
    <mergeCell ref="L188:M188"/>
    <mergeCell ref="H186:I186"/>
    <mergeCell ref="J186:K186"/>
    <mergeCell ref="L186:M186"/>
    <mergeCell ref="H187:I187"/>
    <mergeCell ref="J187:K187"/>
    <mergeCell ref="L187:M187"/>
    <mergeCell ref="H188:I188"/>
    <mergeCell ref="B173:C173"/>
    <mergeCell ref="B174:C174"/>
    <mergeCell ref="H174:I174"/>
    <mergeCell ref="J174:K174"/>
    <mergeCell ref="L174:M174"/>
    <mergeCell ref="H175:I175"/>
    <mergeCell ref="J175:K175"/>
    <mergeCell ref="L175:M175"/>
    <mergeCell ref="J178:K178"/>
    <mergeCell ref="L178:M178"/>
    <mergeCell ref="H176:I176"/>
    <mergeCell ref="J176:K176"/>
    <mergeCell ref="L176:M176"/>
    <mergeCell ref="H177:I177"/>
    <mergeCell ref="J177:K177"/>
    <mergeCell ref="L177:M177"/>
    <mergeCell ref="H178:I178"/>
    <mergeCell ref="B175:C175"/>
    <mergeCell ref="B176:C176"/>
    <mergeCell ref="B177:C177"/>
    <mergeCell ref="B178:C178"/>
    <mergeCell ref="H173:I173"/>
    <mergeCell ref="J173:K173"/>
    <mergeCell ref="L173:M173"/>
    <mergeCell ref="C199:D199"/>
    <mergeCell ref="C200:D200"/>
    <mergeCell ref="C201:D201"/>
    <mergeCell ref="C209:D209"/>
    <mergeCell ref="C210:D210"/>
    <mergeCell ref="C211:D211"/>
    <mergeCell ref="C212:D212"/>
    <mergeCell ref="C213:D213"/>
    <mergeCell ref="C214:D214"/>
    <mergeCell ref="C202:D202"/>
    <mergeCell ref="C203:D203"/>
    <mergeCell ref="C204:D204"/>
    <mergeCell ref="C205:D205"/>
    <mergeCell ref="C206:D206"/>
    <mergeCell ref="C207:D207"/>
    <mergeCell ref="C208:D208"/>
    <mergeCell ref="B188:C188"/>
    <mergeCell ref="B189:C189"/>
    <mergeCell ref="B190:C190"/>
    <mergeCell ref="B191:C191"/>
    <mergeCell ref="C194:D194"/>
    <mergeCell ref="C195:D195"/>
    <mergeCell ref="C196:D196"/>
    <mergeCell ref="C197:D197"/>
    <mergeCell ref="C198:D198"/>
    <mergeCell ref="B179:C179"/>
    <mergeCell ref="B180:C180"/>
    <mergeCell ref="B181:C181"/>
    <mergeCell ref="B186:C186"/>
    <mergeCell ref="B187:C187"/>
    <mergeCell ref="B182:C182"/>
    <mergeCell ref="B183:C183"/>
    <mergeCell ref="B184:C184"/>
    <mergeCell ref="B185:C185"/>
    <mergeCell ref="J184:K184"/>
    <mergeCell ref="L184:M184"/>
    <mergeCell ref="H182:I182"/>
    <mergeCell ref="J182:K182"/>
    <mergeCell ref="L182:M182"/>
    <mergeCell ref="H183:I183"/>
    <mergeCell ref="J183:K183"/>
    <mergeCell ref="L183:M183"/>
    <mergeCell ref="H184:I184"/>
    <mergeCell ref="J181:K181"/>
    <mergeCell ref="L181:M181"/>
    <mergeCell ref="H179:I179"/>
    <mergeCell ref="J179:K179"/>
    <mergeCell ref="L179:M179"/>
    <mergeCell ref="H180:I180"/>
    <mergeCell ref="J180:K180"/>
    <mergeCell ref="L180:M180"/>
    <mergeCell ref="H181:I181"/>
    <mergeCell ref="B125:C125"/>
    <mergeCell ref="B126:C126"/>
    <mergeCell ref="B127:C127"/>
    <mergeCell ref="B128:C128"/>
    <mergeCell ref="B129:C129"/>
    <mergeCell ref="B130:C130"/>
    <mergeCell ref="J172:K172"/>
    <mergeCell ref="L172:M172"/>
    <mergeCell ref="H172:I172"/>
    <mergeCell ref="B170:C171"/>
    <mergeCell ref="D170:M170"/>
    <mergeCell ref="H171:I171"/>
    <mergeCell ref="J171:K171"/>
    <mergeCell ref="L171:M171"/>
    <mergeCell ref="B172:C172"/>
    <mergeCell ref="C35:D35"/>
    <mergeCell ref="C36:D36"/>
    <mergeCell ref="B83:D83"/>
    <mergeCell ref="B84:D84"/>
    <mergeCell ref="B85:D85"/>
    <mergeCell ref="B89:C89"/>
    <mergeCell ref="B90:C90"/>
    <mergeCell ref="B123:C123"/>
    <mergeCell ref="B124:C124"/>
    <mergeCell ref="I36:J36"/>
    <mergeCell ref="K36:L36"/>
    <mergeCell ref="M36:N36"/>
    <mergeCell ref="C9:D9"/>
    <mergeCell ref="C10:D10"/>
    <mergeCell ref="C11:D11"/>
    <mergeCell ref="B15:B16"/>
    <mergeCell ref="C15:D16"/>
    <mergeCell ref="C17:D17"/>
    <mergeCell ref="C18:D18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I10:J10"/>
    <mergeCell ref="K10:L10"/>
    <mergeCell ref="M10:N10"/>
    <mergeCell ref="K11:L11"/>
    <mergeCell ref="M11:N11"/>
    <mergeCell ref="C19:D19"/>
    <mergeCell ref="C20:D20"/>
    <mergeCell ref="C21:D21"/>
    <mergeCell ref="I21:J21"/>
    <mergeCell ref="K21:L21"/>
    <mergeCell ref="M21:N21"/>
    <mergeCell ref="I11:J11"/>
    <mergeCell ref="I12:J12"/>
    <mergeCell ref="K12:L12"/>
    <mergeCell ref="M12:N12"/>
    <mergeCell ref="K13:L13"/>
    <mergeCell ref="M13:N13"/>
    <mergeCell ref="E15:N15"/>
    <mergeCell ref="I13:J13"/>
    <mergeCell ref="I16:J16"/>
    <mergeCell ref="K16:L16"/>
    <mergeCell ref="M16:N16"/>
    <mergeCell ref="I17:J17"/>
    <mergeCell ref="K17:L17"/>
    <mergeCell ref="M17:N17"/>
    <mergeCell ref="I9:J9"/>
    <mergeCell ref="K9:L9"/>
    <mergeCell ref="M9:N9"/>
    <mergeCell ref="I6:J6"/>
    <mergeCell ref="I7:J7"/>
    <mergeCell ref="K6:L6"/>
    <mergeCell ref="M6:N6"/>
    <mergeCell ref="K7:L7"/>
    <mergeCell ref="M7:N7"/>
    <mergeCell ref="C4:D4"/>
    <mergeCell ref="C5:D5"/>
    <mergeCell ref="I5:J5"/>
    <mergeCell ref="K5:L5"/>
    <mergeCell ref="M5:N5"/>
    <mergeCell ref="C6:D6"/>
    <mergeCell ref="C7:D7"/>
    <mergeCell ref="C8:D8"/>
    <mergeCell ref="I8:J8"/>
    <mergeCell ref="K8:L8"/>
    <mergeCell ref="M8:N8"/>
  </mergeCells>
  <hyperlinks>
    <hyperlink ref="C18" r:id="rId1" xr:uid="{00000000-0004-0000-0100-000000000000}"/>
    <hyperlink ref="B173" r:id="rId2" xr:uid="{00000000-0004-0000-0100-000001000000}"/>
    <hyperlink ref="C196" r:id="rId3" xr:uid="{00000000-0004-0000-0100-000002000000}"/>
  </hyperlinks>
  <pageMargins left="0.7" right="0.7" top="0.75" bottom="0.75" header="0" footer="0"/>
  <pageSetup orientation="landscape"/>
  <ignoredErrors>
    <ignoredError sqref="E179 D190:E190 F182 L178 L190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AHP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</dc:creator>
  <cp:lastModifiedBy>putri angraeni</cp:lastModifiedBy>
  <dcterms:created xsi:type="dcterms:W3CDTF">2023-11-27T09:24:43Z</dcterms:created>
  <dcterms:modified xsi:type="dcterms:W3CDTF">2023-12-05T06:39:31Z</dcterms:modified>
</cp:coreProperties>
</file>