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AA8101-115D-42BB-B2D0-457C0A4891F7}" xr6:coauthVersionLast="46" xr6:coauthVersionMax="46" xr10:uidLastSave="{00000000-0000-0000-0000-000000000000}"/>
  <bookViews>
    <workbookView xWindow="-120" yWindow="-120" windowWidth="20730" windowHeight="11160" activeTab="1" xr2:uid="{65AACC43-EF21-4952-9833-EF341009E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Q25" i="2"/>
  <c r="Q17" i="2"/>
  <c r="Q14" i="2"/>
  <c r="Q11" i="2"/>
  <c r="V22" i="2"/>
  <c r="V21" i="2"/>
  <c r="V20" i="2"/>
  <c r="V19" i="2"/>
  <c r="V18" i="2"/>
  <c r="V17" i="2"/>
  <c r="V16" i="2"/>
  <c r="V13" i="2"/>
  <c r="V14" i="2"/>
  <c r="V15" i="2"/>
  <c r="V12" i="2"/>
  <c r="Q49" i="2"/>
  <c r="Q47" i="2"/>
  <c r="Q45" i="2"/>
  <c r="Q41" i="2"/>
  <c r="Q37" i="2"/>
  <c r="Q43" i="2"/>
  <c r="Q39" i="2"/>
  <c r="Q35" i="2"/>
  <c r="Z2" i="2"/>
  <c r="P2" i="2"/>
  <c r="P3" i="2"/>
  <c r="N5" i="1"/>
  <c r="O19" i="1"/>
  <c r="P14" i="1"/>
  <c r="O17" i="1" s="1"/>
  <c r="N13" i="1"/>
  <c r="N9" i="1"/>
  <c r="R2" i="2" l="1"/>
  <c r="T2" i="2" s="1"/>
  <c r="Q23" i="2" s="1"/>
  <c r="Q20" i="2" l="1"/>
  <c r="V2" i="2"/>
  <c r="Q27" i="2" l="1"/>
  <c r="V4" i="2"/>
  <c r="X4" i="2"/>
  <c r="Q33" i="2"/>
  <c r="Q29" i="2"/>
  <c r="X3" i="2"/>
  <c r="Q31" i="2"/>
  <c r="X2" i="2"/>
  <c r="Z8" i="2" l="1"/>
  <c r="Z6" i="2"/>
  <c r="Z4" i="2"/>
  <c r="Z3" i="2"/>
  <c r="Z9" i="2"/>
  <c r="Z5" i="2"/>
  <c r="Z7" i="2"/>
</calcChain>
</file>

<file path=xl/sharedStrings.xml><?xml version="1.0" encoding="utf-8"?>
<sst xmlns="http://schemas.openxmlformats.org/spreadsheetml/2006/main" count="106" uniqueCount="53">
  <si>
    <t>x1</t>
  </si>
  <si>
    <t>x2</t>
  </si>
  <si>
    <t>x3</t>
  </si>
  <si>
    <t>w14</t>
  </si>
  <si>
    <t>w15</t>
  </si>
  <si>
    <t>w24</t>
  </si>
  <si>
    <t>w25</t>
  </si>
  <si>
    <t>w34</t>
  </si>
  <si>
    <t>w35</t>
  </si>
  <si>
    <t>y4</t>
  </si>
  <si>
    <t>y5</t>
  </si>
  <si>
    <t>w46</t>
  </si>
  <si>
    <t>w56</t>
  </si>
  <si>
    <t>y6</t>
  </si>
  <si>
    <t>theta4</t>
  </si>
  <si>
    <t>theta5</t>
  </si>
  <si>
    <t>theta6</t>
  </si>
  <si>
    <t>Sigmoid Function</t>
  </si>
  <si>
    <t>e = yd6 - y6 = 0 - 1,006797</t>
  </si>
  <si>
    <t>y6(1-y6)e</t>
  </si>
  <si>
    <t>δ6</t>
  </si>
  <si>
    <t>Δw14</t>
  </si>
  <si>
    <t>BACKWARD PASS</t>
  </si>
  <si>
    <t>Δw56 = α * y5 *  δ6</t>
  </si>
  <si>
    <t>yd6</t>
  </si>
  <si>
    <t>e</t>
  </si>
  <si>
    <t>δ6 = y6(1-y6)e</t>
  </si>
  <si>
    <t>Δw56</t>
  </si>
  <si>
    <t>Δw46</t>
  </si>
  <si>
    <t>Δw46 = α * y4 *  δ6</t>
  </si>
  <si>
    <t>Δtheta6</t>
  </si>
  <si>
    <t>Δtheta6 = α * threshold *  δ6</t>
  </si>
  <si>
    <t>δ5</t>
  </si>
  <si>
    <t>δ4</t>
  </si>
  <si>
    <t>δ5 = y5*(1-y5)*δ6 *w56</t>
  </si>
  <si>
    <t>δ4 = y4*(1-y4)*δ6 *w46</t>
  </si>
  <si>
    <t>Δw15</t>
  </si>
  <si>
    <t>Δw24</t>
  </si>
  <si>
    <t>Δw25</t>
  </si>
  <si>
    <t>Δw34</t>
  </si>
  <si>
    <t>Δw35</t>
  </si>
  <si>
    <t>Δtheta4</t>
  </si>
  <si>
    <t>Δtheta5</t>
  </si>
  <si>
    <t>Δtheta4 = α * threshold *  δ4</t>
  </si>
  <si>
    <t>Δw25 = α * x2 *  δ5</t>
  </si>
  <si>
    <t>Δw14 = α * x1 *  δ4</t>
  </si>
  <si>
    <t>Δw15 = α * x1 *  δ5</t>
  </si>
  <si>
    <t>Δw24 = α * x2 *  δ4</t>
  </si>
  <si>
    <t>Δw34 = α * x3 *  δ4</t>
  </si>
  <si>
    <t>Δw35 = α * x3 *  δ5</t>
  </si>
  <si>
    <t>Δtheta5 = α * threshold *  δ5</t>
  </si>
  <si>
    <t>UPDATED WEIGHT</t>
  </si>
  <si>
    <t>theta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</si>
</sst>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11"/>
      <color rgb="FF000000"/>
      <name val="Montserrat"/>
    </font>
    <font>
      <sz val="11"/>
      <color theme="1"/>
      <name val="Montserrat"/>
    </font>
    <font>
      <b/>
      <sz val="11"/>
      <color rgb="FFFFFFFF"/>
      <name val="Montserrat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228600</xdr:rowOff>
    </xdr:from>
    <xdr:to>
      <xdr:col>5</xdr:col>
      <xdr:colOff>0</xdr:colOff>
      <xdr:row>4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CBB5AE-EFD9-4EA0-A6DC-EB2027553F0C}"/>
            </a:ext>
          </a:extLst>
        </xdr:cNvPr>
        <xdr:cNvCxnSpPr/>
      </xdr:nvCxnSpPr>
      <xdr:spPr>
        <a:xfrm>
          <a:off x="933450" y="647700"/>
          <a:ext cx="10858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3</xdr:row>
      <xdr:rowOff>0</xdr:rowOff>
    </xdr:from>
    <xdr:to>
      <xdr:col>4</xdr:col>
      <xdr:colOff>581025</xdr:colOff>
      <xdr:row>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B65234B-6984-430F-BDAA-798061BD9D62}"/>
            </a:ext>
          </a:extLst>
        </xdr:cNvPr>
        <xdr:cNvCxnSpPr/>
      </xdr:nvCxnSpPr>
      <xdr:spPr>
        <a:xfrm>
          <a:off x="638175" y="2447925"/>
          <a:ext cx="17716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</xdr:row>
      <xdr:rowOff>161926</xdr:rowOff>
    </xdr:from>
    <xdr:to>
      <xdr:col>4</xdr:col>
      <xdr:colOff>581025</xdr:colOff>
      <xdr:row>7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F08E5DB-E3C1-47AF-BAB1-F166D3325E82}"/>
            </a:ext>
          </a:extLst>
        </xdr:cNvPr>
        <xdr:cNvCxnSpPr/>
      </xdr:nvCxnSpPr>
      <xdr:spPr>
        <a:xfrm flipV="1">
          <a:off x="571500" y="2847976"/>
          <a:ext cx="1838325" cy="457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</xdr:row>
      <xdr:rowOff>28575</xdr:rowOff>
    </xdr:from>
    <xdr:to>
      <xdr:col>4</xdr:col>
      <xdr:colOff>571500</xdr:colOff>
      <xdr:row>8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025F65C-2DB6-4489-9AC4-632BF279ACC8}"/>
            </a:ext>
          </a:extLst>
        </xdr:cNvPr>
        <xdr:cNvCxnSpPr/>
      </xdr:nvCxnSpPr>
      <xdr:spPr>
        <a:xfrm>
          <a:off x="600075" y="3314700"/>
          <a:ext cx="180022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9</xdr:row>
      <xdr:rowOff>47627</xdr:rowOff>
    </xdr:from>
    <xdr:to>
      <xdr:col>4</xdr:col>
      <xdr:colOff>581025</xdr:colOff>
      <xdr:row>9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8ADA308-C55D-458B-97C1-EFE4311EB114}"/>
            </a:ext>
          </a:extLst>
        </xdr:cNvPr>
        <xdr:cNvCxnSpPr/>
      </xdr:nvCxnSpPr>
      <xdr:spPr>
        <a:xfrm flipV="1">
          <a:off x="657225" y="3733802"/>
          <a:ext cx="1752600" cy="1333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38100</xdr:rowOff>
    </xdr:from>
    <xdr:to>
      <xdr:col>4</xdr:col>
      <xdr:colOff>600075</xdr:colOff>
      <xdr:row>9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AA64485-0537-477D-94AA-2039A40A10E1}"/>
            </a:ext>
          </a:extLst>
        </xdr:cNvPr>
        <xdr:cNvCxnSpPr/>
      </xdr:nvCxnSpPr>
      <xdr:spPr>
        <a:xfrm flipV="1">
          <a:off x="628650" y="2924175"/>
          <a:ext cx="18002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5</xdr:row>
      <xdr:rowOff>19050</xdr:rowOff>
    </xdr:from>
    <xdr:to>
      <xdr:col>9</xdr:col>
      <xdr:colOff>0</xdr:colOff>
      <xdr:row>7</xdr:row>
      <xdr:rowOff>123825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1545769-F684-404D-BE93-5DD82A562C64}"/>
            </a:ext>
          </a:extLst>
        </xdr:cNvPr>
        <xdr:cNvCxnSpPr/>
      </xdr:nvCxnSpPr>
      <xdr:spPr>
        <a:xfrm>
          <a:off x="2524125" y="1114425"/>
          <a:ext cx="1000125" cy="5048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7</xdr:row>
      <xdr:rowOff>142875</xdr:rowOff>
    </xdr:from>
    <xdr:to>
      <xdr:col>9</xdr:col>
      <xdr:colOff>0</xdr:colOff>
      <xdr:row>9</xdr:row>
      <xdr:rowOff>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1A459509-C24A-4ABC-B8FB-FB2E34E80B2E}"/>
            </a:ext>
          </a:extLst>
        </xdr:cNvPr>
        <xdr:cNvCxnSpPr/>
      </xdr:nvCxnSpPr>
      <xdr:spPr>
        <a:xfrm flipV="1">
          <a:off x="2495550" y="1638300"/>
          <a:ext cx="1028700" cy="257177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38100</xdr:colOff>
      <xdr:row>1</xdr:row>
      <xdr:rowOff>114301</xdr:rowOff>
    </xdr:from>
    <xdr:ext cx="7429500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CF24737C-C3A2-41FB-ADB8-56B7155DC641}"/>
                </a:ext>
              </a:extLst>
            </xdr:cNvPr>
            <xdr:cNvSpPr txBox="1"/>
          </xdr:nvSpPr>
          <xdr:spPr>
            <a:xfrm>
              <a:off x="5010150" y="314326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CF24737C-C3A2-41FB-ADB8-56B7155DC641}"/>
                </a:ext>
              </a:extLst>
            </xdr:cNvPr>
            <xdr:cNvSpPr txBox="1"/>
          </xdr:nvSpPr>
          <xdr:spPr>
            <a:xfrm>
              <a:off x="5010150" y="314326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𝑦_4=𝑠𝑖𝑔𝑚𝑜𝑖𝑑(𝑥_1 𝑤_14+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24+ 𝑥_3 𝑤_34−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𝑤_14+ 𝑥_2 𝑤_24+ 𝑥_3 𝑤_34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𝜃_4 )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28575</xdr:colOff>
      <xdr:row>5</xdr:row>
      <xdr:rowOff>95251</xdr:rowOff>
    </xdr:from>
    <xdr:ext cx="7429500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624D3E-70EC-47F9-96E0-7FD9C276AF4E}"/>
                </a:ext>
              </a:extLst>
            </xdr:cNvPr>
            <xdr:cNvSpPr txBox="1"/>
          </xdr:nvSpPr>
          <xdr:spPr>
            <a:xfrm>
              <a:off x="5000625" y="1190626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35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624D3E-70EC-47F9-96E0-7FD9C276AF4E}"/>
                </a:ext>
              </a:extLst>
            </xdr:cNvPr>
            <xdr:cNvSpPr txBox="1"/>
          </xdr:nvSpPr>
          <xdr:spPr>
            <a:xfrm>
              <a:off x="5000625" y="1190626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𝑦_5=𝑠𝑖𝑔𝑚𝑜𝑖𝑑(𝑥_1 𝑤_15+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25+ 𝑥_3 𝑤_35−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𝑤_15+ 𝑥_2 𝑤_25+ 𝑥_3 𝑤_35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𝜃_5 )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38100</xdr:colOff>
      <xdr:row>9</xdr:row>
      <xdr:rowOff>9526</xdr:rowOff>
    </xdr:from>
    <xdr:ext cx="7429500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4CEEAC1-1617-4510-B1BC-BB5374A34D04}"/>
                </a:ext>
              </a:extLst>
            </xdr:cNvPr>
            <xdr:cNvSpPr txBox="1"/>
          </xdr:nvSpPr>
          <xdr:spPr>
            <a:xfrm>
              <a:off x="5010150" y="1905001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46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56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4CEEAC1-1617-4510-B1BC-BB5374A34D04}"/>
                </a:ext>
              </a:extLst>
            </xdr:cNvPr>
            <xdr:cNvSpPr txBox="1"/>
          </xdr:nvSpPr>
          <xdr:spPr>
            <a:xfrm>
              <a:off x="5010150" y="1905001"/>
              <a:ext cx="74295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𝑦_6=𝑠𝑖𝑔𝑚𝑜𝑖𝑑(𝑦_4 𝑤_46+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(𝑦_4 𝑤_46+ 𝑦_5 𝑤_56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𝜃_6 )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9</xdr:row>
      <xdr:rowOff>104775</xdr:rowOff>
    </xdr:from>
    <xdr:ext cx="5943600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8A51E73-CCD9-4962-895C-54C9EFE5FD39}"/>
                </a:ext>
              </a:extLst>
            </xdr:cNvPr>
            <xdr:cNvSpPr txBox="1"/>
          </xdr:nvSpPr>
          <xdr:spPr>
            <a:xfrm>
              <a:off x="361950" y="1866900"/>
              <a:ext cx="59436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8A51E73-CCD9-4962-895C-54C9EFE5FD39}"/>
                </a:ext>
              </a:extLst>
            </xdr:cNvPr>
            <xdr:cNvSpPr txBox="1"/>
          </xdr:nvSpPr>
          <xdr:spPr>
            <a:xfrm>
              <a:off x="361950" y="1866900"/>
              <a:ext cx="5943600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𝑦_4=𝑠𝑖𝑔𝑚𝑜𝑖𝑑(𝑥_1 𝑤_14+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24+ 𝑥_3 𝑤_34−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𝑤_14+ 𝑥_2 𝑤_24+ 𝑥_3 𝑤_34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𝜃_4 )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47625</xdr:colOff>
      <xdr:row>12</xdr:row>
      <xdr:rowOff>66675</xdr:rowOff>
    </xdr:from>
    <xdr:ext cx="5857875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88CAC16-AFE5-41B1-A4FC-011EA80BBA82}"/>
                </a:ext>
              </a:extLst>
            </xdr:cNvPr>
            <xdr:cNvSpPr txBox="1"/>
          </xdr:nvSpPr>
          <xdr:spPr>
            <a:xfrm>
              <a:off x="361950" y="2400300"/>
              <a:ext cx="5857875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35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35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88CAC16-AFE5-41B1-A4FC-011EA80BBA82}"/>
                </a:ext>
              </a:extLst>
            </xdr:cNvPr>
            <xdr:cNvSpPr txBox="1"/>
          </xdr:nvSpPr>
          <xdr:spPr>
            <a:xfrm>
              <a:off x="361950" y="2400300"/>
              <a:ext cx="5857875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𝑦_5=𝑠𝑖𝑔𝑚𝑜𝑖𝑑(𝑥_1 𝑤_15+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25+ 𝑥_3 𝑤_35−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𝑤_15+ 𝑥_2 𝑤_25+ 𝑥_3 𝑤_35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𝜃_5 )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15</xdr:row>
      <xdr:rowOff>85725</xdr:rowOff>
    </xdr:from>
    <xdr:ext cx="5838825" cy="4174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2B5288B-88A5-40D9-A1CA-BFBC8C6A810F}"/>
                </a:ext>
              </a:extLst>
            </xdr:cNvPr>
            <xdr:cNvSpPr txBox="1"/>
          </xdr:nvSpPr>
          <xdr:spPr>
            <a:xfrm>
              <a:off x="323850" y="2990850"/>
              <a:ext cx="5838825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𝑠𝑖𝑔𝑚𝑜𝑖𝑑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46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56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2B5288B-88A5-40D9-A1CA-BFBC8C6A810F}"/>
                </a:ext>
              </a:extLst>
            </xdr:cNvPr>
            <xdr:cNvSpPr txBox="1"/>
          </xdr:nvSpPr>
          <xdr:spPr>
            <a:xfrm>
              <a:off x="323850" y="2990850"/>
              <a:ext cx="5838825" cy="41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𝑦_6=𝑠𝑖𝑔𝑚𝑜𝑖𝑑(𝑦_4 𝑤_46+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  1/(1+ 𝑒^(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(𝑦_4 𝑤_46+ 𝑦_5 𝑤_56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𝜃_6 )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3F60-A98C-4CAB-B534-C05FE836C362}">
  <dimension ref="B1:U19"/>
  <sheetViews>
    <sheetView topLeftCell="A11" workbookViewId="0">
      <selection activeCell="L19" sqref="L19"/>
    </sheetView>
  </sheetViews>
  <sheetFormatPr defaultRowHeight="15" x14ac:dyDescent="0.25"/>
  <cols>
    <col min="2" max="2" width="4.85546875" style="12" customWidth="1"/>
    <col min="3" max="3" width="5.7109375" customWidth="1"/>
    <col min="4" max="4" width="5.85546875" style="12" customWidth="1"/>
    <col min="5" max="5" width="4.7109375" style="12" customWidth="1"/>
    <col min="6" max="6" width="6.7109375" style="12" customWidth="1"/>
    <col min="7" max="7" width="5.28515625" style="12" customWidth="1"/>
    <col min="8" max="8" width="4.85546875" style="12" customWidth="1"/>
    <col min="9" max="9" width="5.7109375" style="12" customWidth="1"/>
    <col min="10" max="10" width="7.28515625" style="12" customWidth="1"/>
    <col min="11" max="11" width="5.28515625" style="12" customWidth="1"/>
  </cols>
  <sheetData>
    <row r="1" spans="2:21" ht="15.75" thickBot="1" x14ac:dyDescent="0.3"/>
    <row r="2" spans="2:21" ht="17.25" customHeight="1" thickBot="1" x14ac:dyDescent="0.3">
      <c r="F2" s="13" t="s">
        <v>14</v>
      </c>
      <c r="J2" s="18"/>
      <c r="K2" s="19"/>
      <c r="L2" s="6"/>
      <c r="M2" s="6" t="s">
        <v>17</v>
      </c>
      <c r="N2" s="6"/>
      <c r="O2" s="6"/>
      <c r="P2" s="6"/>
      <c r="Q2" s="6"/>
      <c r="R2" s="6"/>
      <c r="S2" s="6"/>
      <c r="T2" s="6"/>
      <c r="U2" s="6"/>
    </row>
    <row r="3" spans="2:21" ht="18.75" thickBot="1" x14ac:dyDescent="0.3">
      <c r="B3" s="15" t="s">
        <v>0</v>
      </c>
      <c r="E3" s="20"/>
      <c r="F3" s="14">
        <v>0.2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6"/>
    </row>
    <row r="4" spans="2:21" ht="18.75" thickBot="1" x14ac:dyDescent="0.3">
      <c r="B4" s="14">
        <v>0.7</v>
      </c>
      <c r="D4" s="21" t="s">
        <v>3</v>
      </c>
      <c r="E4" s="22">
        <v>0.5</v>
      </c>
      <c r="J4" s="13" t="s">
        <v>16</v>
      </c>
      <c r="K4" s="10"/>
      <c r="L4" s="11"/>
      <c r="M4" s="11"/>
      <c r="N4" s="11"/>
      <c r="O4" s="11"/>
      <c r="P4" s="11"/>
      <c r="Q4" s="11"/>
      <c r="R4" s="11"/>
      <c r="S4" s="11"/>
      <c r="T4" s="11"/>
      <c r="U4" s="6"/>
    </row>
    <row r="5" spans="2:21" ht="15.75" thickBot="1" x14ac:dyDescent="0.3">
      <c r="D5" s="23" t="s">
        <v>4</v>
      </c>
      <c r="E5" s="22">
        <v>0.6</v>
      </c>
      <c r="F5" s="24" t="s">
        <v>9</v>
      </c>
      <c r="J5" s="14">
        <v>0.4</v>
      </c>
      <c r="M5" t="s">
        <v>9</v>
      </c>
      <c r="N5">
        <f>1/1+(EXP((B4*E4)+(B8*E7)+(B11*E10)-F3))</f>
        <v>1.6636502501363193</v>
      </c>
    </row>
    <row r="6" spans="2:21" ht="15.75" thickBot="1" x14ac:dyDescent="0.3">
      <c r="F6" s="12">
        <v>1.6636500000000001</v>
      </c>
      <c r="H6" s="21" t="s">
        <v>11</v>
      </c>
      <c r="I6" s="22">
        <v>-1.1000000000000001</v>
      </c>
    </row>
    <row r="7" spans="2:21" ht="15.75" thickBot="1" x14ac:dyDescent="0.3">
      <c r="B7" s="16" t="s">
        <v>1</v>
      </c>
      <c r="D7" s="21" t="s">
        <v>5</v>
      </c>
      <c r="E7" s="22">
        <v>0.3</v>
      </c>
    </row>
    <row r="8" spans="2:21" ht="15.75" thickBot="1" x14ac:dyDescent="0.3">
      <c r="B8" s="14">
        <v>0.8</v>
      </c>
      <c r="D8" s="23" t="s">
        <v>6</v>
      </c>
      <c r="E8" s="22">
        <v>1.1000000000000001</v>
      </c>
      <c r="J8" s="21" t="s">
        <v>13</v>
      </c>
      <c r="K8" s="22">
        <v>0</v>
      </c>
    </row>
    <row r="9" spans="2:21" ht="15.75" thickBot="1" x14ac:dyDescent="0.3">
      <c r="F9" s="25" t="s">
        <v>10</v>
      </c>
      <c r="M9" t="s">
        <v>10</v>
      </c>
      <c r="N9">
        <f>1/1+(EXP((B4*E5)+(B8*E8)+(B11*E11)-F12))</f>
        <v>3.9446795510655241</v>
      </c>
    </row>
    <row r="10" spans="2:21" ht="15.75" thickBot="1" x14ac:dyDescent="0.3">
      <c r="B10" s="17" t="s">
        <v>2</v>
      </c>
      <c r="D10" s="21" t="s">
        <v>7</v>
      </c>
      <c r="E10" s="22">
        <v>-1</v>
      </c>
      <c r="F10" s="12">
        <v>3.94468</v>
      </c>
      <c r="H10" s="21" t="s">
        <v>12</v>
      </c>
      <c r="I10" s="22">
        <v>-0.7</v>
      </c>
    </row>
    <row r="11" spans="2:21" ht="15.75" thickBot="1" x14ac:dyDescent="0.3">
      <c r="B11" s="14">
        <v>0.8</v>
      </c>
      <c r="D11" s="23" t="s">
        <v>8</v>
      </c>
      <c r="E11" s="22">
        <v>0.1</v>
      </c>
    </row>
    <row r="12" spans="2:21" x14ac:dyDescent="0.25">
      <c r="F12" s="13">
        <v>0.3</v>
      </c>
    </row>
    <row r="13" spans="2:21" ht="15.75" thickBot="1" x14ac:dyDescent="0.3">
      <c r="F13" s="14" t="s">
        <v>15</v>
      </c>
      <c r="M13" t="s">
        <v>13</v>
      </c>
      <c r="N13">
        <f>1/1+(EXP((F6*I6)+(F10*I10)-J5))</f>
        <v>1.0067968840483672</v>
      </c>
    </row>
    <row r="14" spans="2:21" x14ac:dyDescent="0.25">
      <c r="M14" t="s">
        <v>18</v>
      </c>
      <c r="P14">
        <f xml:space="preserve"> -1.006797</f>
        <v>-1.0067969999999999</v>
      </c>
    </row>
    <row r="16" spans="2:21" x14ac:dyDescent="0.25">
      <c r="M16" s="7" t="s">
        <v>22</v>
      </c>
      <c r="N16" s="7"/>
    </row>
    <row r="17" spans="13:15" x14ac:dyDescent="0.25">
      <c r="M17" s="26" t="s">
        <v>20</v>
      </c>
      <c r="N17" t="s">
        <v>19</v>
      </c>
      <c r="O17">
        <f>N13*(1-N13)*P14</f>
        <v>6.8895941073208195E-3</v>
      </c>
    </row>
    <row r="19" spans="13:15" x14ac:dyDescent="0.25">
      <c r="M19" s="26" t="s">
        <v>23</v>
      </c>
      <c r="O19">
        <f>0.1*F10*O17</f>
        <v>2.7177244083266294E-3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6E50-CDF7-407E-961D-6E372F20ACF7}">
  <dimension ref="B1:Z49"/>
  <sheetViews>
    <sheetView tabSelected="1" topLeftCell="C1" workbookViewId="0">
      <selection activeCell="Z9" sqref="Z9"/>
    </sheetView>
  </sheetViews>
  <sheetFormatPr defaultRowHeight="15" x14ac:dyDescent="0.25"/>
  <cols>
    <col min="1" max="1" width="4.7109375" customWidth="1"/>
    <col min="2" max="2" width="5.5703125" style="12" customWidth="1"/>
    <col min="3" max="3" width="5.5703125" customWidth="1"/>
    <col min="4" max="4" width="9.140625" style="2"/>
    <col min="6" max="6" width="7" customWidth="1"/>
    <col min="7" max="7" width="5.140625" customWidth="1"/>
    <col min="8" max="8" width="5.42578125" customWidth="1"/>
    <col min="9" max="10" width="7.140625" customWidth="1"/>
    <col min="11" max="11" width="5" customWidth="1"/>
    <col min="12" max="12" width="5.42578125" customWidth="1"/>
    <col min="13" max="13" width="5.28515625" customWidth="1"/>
    <col min="15" max="15" width="5.28515625" customWidth="1"/>
    <col min="16" max="16" width="8.42578125" customWidth="1"/>
    <col min="18" max="18" width="9.140625" customWidth="1"/>
    <col min="19" max="19" width="4.7109375" customWidth="1"/>
    <col min="20" max="20" width="10.140625" customWidth="1"/>
    <col min="21" max="21" width="5.140625" customWidth="1"/>
    <col min="22" max="22" width="8.5703125" customWidth="1"/>
  </cols>
  <sheetData>
    <row r="1" spans="2:26" ht="15.75" thickBot="1" x14ac:dyDescent="0.3"/>
    <row r="2" spans="2:26" ht="15.75" thickBot="1" x14ac:dyDescent="0.3">
      <c r="B2" s="28" t="s">
        <v>0</v>
      </c>
      <c r="C2" s="29">
        <v>0.7</v>
      </c>
      <c r="D2" s="28" t="s">
        <v>3</v>
      </c>
      <c r="E2" s="29">
        <v>0.5</v>
      </c>
      <c r="F2" s="28" t="s">
        <v>14</v>
      </c>
      <c r="G2" s="29">
        <v>0.2</v>
      </c>
      <c r="H2" s="28" t="s">
        <v>11</v>
      </c>
      <c r="I2" s="29">
        <v>-1.1000000000000001</v>
      </c>
      <c r="J2" s="21" t="s">
        <v>16</v>
      </c>
      <c r="K2" s="22">
        <v>0.4</v>
      </c>
      <c r="L2" s="21" t="s">
        <v>24</v>
      </c>
      <c r="M2" s="22">
        <v>0</v>
      </c>
      <c r="O2" s="35" t="s">
        <v>9</v>
      </c>
      <c r="P2" s="37">
        <f>1/1+(EXP((C2*E2)+(C3*E4)+(C4*E6)-G2))</f>
        <v>1.6004955788122659</v>
      </c>
      <c r="Q2" s="4" t="s">
        <v>13</v>
      </c>
      <c r="R2" s="5">
        <f>1/1+(EXP((P2*I2)+(P3*I3)-K2))</f>
        <v>1.0071364702508967</v>
      </c>
      <c r="S2" s="4" t="s">
        <v>25</v>
      </c>
      <c r="T2" s="42">
        <f>M2-R2</f>
        <v>-1.0071364702508967</v>
      </c>
      <c r="U2" s="35" t="s">
        <v>20</v>
      </c>
      <c r="V2" s="37">
        <f>R2*(1-R2)*T2</f>
        <v>7.2386921209558041E-3</v>
      </c>
      <c r="W2" s="35" t="s">
        <v>28</v>
      </c>
      <c r="X2" s="43">
        <f>0.1 *P2*V2</f>
        <v>1.1585494735972949E-3</v>
      </c>
      <c r="Y2" s="35" t="s">
        <v>21</v>
      </c>
      <c r="Z2" s="37">
        <f>0.1*C2*V4</f>
        <v>5.3569195428244921E-4</v>
      </c>
    </row>
    <row r="3" spans="2:26" ht="15.75" thickBot="1" x14ac:dyDescent="0.3">
      <c r="B3" s="32" t="s">
        <v>1</v>
      </c>
      <c r="C3" s="31">
        <v>0.8</v>
      </c>
      <c r="D3" s="30" t="s">
        <v>4</v>
      </c>
      <c r="E3" s="31">
        <v>0.6</v>
      </c>
      <c r="F3" s="38" t="s">
        <v>15</v>
      </c>
      <c r="G3" s="34">
        <v>0.3</v>
      </c>
      <c r="H3" s="38" t="s">
        <v>12</v>
      </c>
      <c r="I3" s="34">
        <v>-0.7</v>
      </c>
      <c r="J3" s="12"/>
      <c r="K3" s="12"/>
      <c r="L3" s="12"/>
      <c r="M3" s="12"/>
      <c r="O3" s="1" t="s">
        <v>10</v>
      </c>
      <c r="P3" s="3">
        <f>1/1+(EXP((C2*E3)+(C3*E5)+(C4*E7)-G3))</f>
        <v>3.9742740725630656</v>
      </c>
      <c r="U3" s="36" t="s">
        <v>32</v>
      </c>
      <c r="V3" s="41">
        <f>P3*(1-P3)*V2*I3</f>
        <v>5.9895879196433188E-2</v>
      </c>
      <c r="W3" s="36" t="s">
        <v>27</v>
      </c>
      <c r="X3" s="2">
        <f>0.1*P3*V2</f>
        <v>2.8768546415581203E-3</v>
      </c>
      <c r="Y3" s="36" t="s">
        <v>36</v>
      </c>
      <c r="Z3" s="41">
        <f>0.1*C2*V3</f>
        <v>4.1927115437503226E-3</v>
      </c>
    </row>
    <row r="4" spans="2:26" ht="15.75" thickBot="1" x14ac:dyDescent="0.3">
      <c r="B4" s="38" t="s">
        <v>2</v>
      </c>
      <c r="C4" s="34">
        <v>0.9</v>
      </c>
      <c r="D4" s="32" t="s">
        <v>5</v>
      </c>
      <c r="E4" s="31">
        <v>0.3</v>
      </c>
      <c r="F4" s="12"/>
      <c r="G4" s="12"/>
      <c r="H4" s="12"/>
      <c r="I4" s="12"/>
      <c r="J4" s="12"/>
      <c r="K4" s="12"/>
      <c r="L4" s="12"/>
      <c r="M4" s="12"/>
      <c r="U4" s="1" t="s">
        <v>33</v>
      </c>
      <c r="V4" s="3">
        <f>P2*(1-P2)*V2*I2</f>
        <v>7.6527422040349891E-3</v>
      </c>
      <c r="W4" s="1" t="s">
        <v>30</v>
      </c>
      <c r="X4" s="44">
        <f>0.1*-1*V2</f>
        <v>-7.238692120955805E-4</v>
      </c>
      <c r="Y4" s="36" t="s">
        <v>37</v>
      </c>
      <c r="Z4" s="41">
        <f>0.1*C3*V4</f>
        <v>6.122193763227992E-4</v>
      </c>
    </row>
    <row r="5" spans="2:26" x14ac:dyDescent="0.25">
      <c r="C5" s="12"/>
      <c r="D5" s="30" t="s">
        <v>6</v>
      </c>
      <c r="E5" s="31">
        <v>1.1000000000000001</v>
      </c>
      <c r="F5" s="12"/>
      <c r="G5" s="12"/>
      <c r="H5" s="12"/>
      <c r="I5" s="12"/>
      <c r="J5" s="12"/>
      <c r="K5" s="12"/>
      <c r="L5" s="12"/>
      <c r="M5" s="12"/>
      <c r="Y5" s="36" t="s">
        <v>38</v>
      </c>
      <c r="Z5" s="41">
        <f>0.1*C3*V3</f>
        <v>4.7916703357146562E-3</v>
      </c>
    </row>
    <row r="6" spans="2:26" x14ac:dyDescent="0.25">
      <c r="C6" s="12"/>
      <c r="D6" s="32" t="s">
        <v>7</v>
      </c>
      <c r="E6" s="31">
        <v>-1</v>
      </c>
      <c r="F6" s="12"/>
      <c r="G6" s="12"/>
      <c r="H6" s="12"/>
      <c r="I6" s="12"/>
      <c r="J6" s="12"/>
      <c r="K6" s="12"/>
      <c r="L6" s="12"/>
      <c r="M6" s="12"/>
      <c r="Y6" s="36" t="s">
        <v>39</v>
      </c>
      <c r="Z6" s="41">
        <f>0.1*C4*V4</f>
        <v>6.8874679836314909E-4</v>
      </c>
    </row>
    <row r="7" spans="2:26" ht="15.75" thickBot="1" x14ac:dyDescent="0.3">
      <c r="C7" s="12"/>
      <c r="D7" s="33" t="s">
        <v>8</v>
      </c>
      <c r="E7" s="34">
        <v>0.1</v>
      </c>
      <c r="F7" s="12"/>
      <c r="G7" s="12"/>
      <c r="H7" s="12"/>
      <c r="I7" s="12"/>
      <c r="J7" s="12"/>
      <c r="K7" s="12"/>
      <c r="L7" s="12"/>
      <c r="M7" s="12"/>
      <c r="Y7" s="36" t="s">
        <v>40</v>
      </c>
      <c r="Z7" s="41">
        <f>0.1*C4*V3</f>
        <v>5.3906291276789873E-3</v>
      </c>
    </row>
    <row r="8" spans="2:26" x14ac:dyDescent="0.25">
      <c r="R8" s="39"/>
      <c r="Y8" s="36" t="s">
        <v>41</v>
      </c>
      <c r="Z8" s="41">
        <f>0.1*-1*V4</f>
        <v>-7.6527422040349898E-4</v>
      </c>
    </row>
    <row r="9" spans="2:26" ht="15.75" thickBot="1" x14ac:dyDescent="0.3">
      <c r="Y9" s="1" t="s">
        <v>42</v>
      </c>
      <c r="Z9" s="3">
        <f>0.1*-1*V3</f>
        <v>-5.9895879196433192E-3</v>
      </c>
    </row>
    <row r="10" spans="2:26" x14ac:dyDescent="0.25">
      <c r="B10" s="6" t="s">
        <v>17</v>
      </c>
    </row>
    <row r="11" spans="2:26" x14ac:dyDescent="0.25">
      <c r="P11" t="s">
        <v>9</v>
      </c>
      <c r="Q11">
        <f>1/1+(EXP((C2*E2)+(C3*E4)+(C4*E6)-G2))</f>
        <v>1.6004955788122659</v>
      </c>
      <c r="T11" s="7" t="s">
        <v>51</v>
      </c>
    </row>
    <row r="12" spans="2:26" x14ac:dyDescent="0.25">
      <c r="T12" s="27" t="s">
        <v>3</v>
      </c>
      <c r="V12">
        <f>E2+Z2</f>
        <v>0.50053569195428249</v>
      </c>
    </row>
    <row r="13" spans="2:26" x14ac:dyDescent="0.25">
      <c r="T13" s="19" t="s">
        <v>4</v>
      </c>
      <c r="V13">
        <f t="shared" ref="V13:V17" si="0">E3+Z3</f>
        <v>0.60419271154375032</v>
      </c>
    </row>
    <row r="14" spans="2:26" x14ac:dyDescent="0.25">
      <c r="P14" t="s">
        <v>10</v>
      </c>
      <c r="Q14">
        <f>1/1+(EXP((C2*E3)+(C3*E5)+(C4*E7)-G3))</f>
        <v>3.9742740725630656</v>
      </c>
      <c r="T14" s="27" t="s">
        <v>5</v>
      </c>
      <c r="V14">
        <f t="shared" si="0"/>
        <v>0.30061221937632276</v>
      </c>
    </row>
    <row r="15" spans="2:26" x14ac:dyDescent="0.25">
      <c r="T15" s="19" t="s">
        <v>6</v>
      </c>
      <c r="V15">
        <f t="shared" si="0"/>
        <v>1.1047916703357148</v>
      </c>
    </row>
    <row r="16" spans="2:26" x14ac:dyDescent="0.25">
      <c r="T16" s="27" t="s">
        <v>7</v>
      </c>
      <c r="V16">
        <f>E6+Z6</f>
        <v>-0.99931125320163683</v>
      </c>
    </row>
    <row r="17" spans="2:22" x14ac:dyDescent="0.25">
      <c r="P17" t="s">
        <v>13</v>
      </c>
      <c r="Q17">
        <f>1/1+(EXP((P2*I2)+(P3*I3)-K2))</f>
        <v>1.0071364702508967</v>
      </c>
      <c r="T17" s="19" t="s">
        <v>8</v>
      </c>
      <c r="V17">
        <f>E7+Z7</f>
        <v>0.10539062912767899</v>
      </c>
    </row>
    <row r="18" spans="2:22" x14ac:dyDescent="0.25">
      <c r="T18" s="27" t="s">
        <v>11</v>
      </c>
      <c r="V18">
        <f>I2+X2</f>
        <v>-1.0988414505264028</v>
      </c>
    </row>
    <row r="19" spans="2:22" x14ac:dyDescent="0.25">
      <c r="T19" s="27" t="s">
        <v>12</v>
      </c>
      <c r="V19">
        <f>I3+X3</f>
        <v>-0.69712314535844189</v>
      </c>
    </row>
    <row r="20" spans="2:22" x14ac:dyDescent="0.25">
      <c r="B20" t="s">
        <v>18</v>
      </c>
      <c r="P20" t="s">
        <v>25</v>
      </c>
      <c r="Q20">
        <f>M2-R2</f>
        <v>-1.0071364702508967</v>
      </c>
      <c r="T20" s="27" t="s">
        <v>14</v>
      </c>
      <c r="V20">
        <f>G2+Z8</f>
        <v>0.1992347257795965</v>
      </c>
    </row>
    <row r="21" spans="2:22" x14ac:dyDescent="0.25">
      <c r="T21" s="27" t="s">
        <v>15</v>
      </c>
      <c r="V21">
        <f>G3+Z9</f>
        <v>0.29401041208035666</v>
      </c>
    </row>
    <row r="22" spans="2:22" ht="18.75" x14ac:dyDescent="0.3">
      <c r="B22" s="40" t="s">
        <v>22</v>
      </c>
      <c r="T22" s="19" t="s">
        <v>52</v>
      </c>
      <c r="V22">
        <f>K2+X4</f>
        <v>0.39927613078790442</v>
      </c>
    </row>
    <row r="23" spans="2:22" x14ac:dyDescent="0.25">
      <c r="B23" s="26" t="s">
        <v>26</v>
      </c>
      <c r="P23" t="s">
        <v>20</v>
      </c>
      <c r="Q23">
        <f>R2*(1-R2)*T2</f>
        <v>7.2386921209558041E-3</v>
      </c>
    </row>
    <row r="25" spans="2:22" x14ac:dyDescent="0.25">
      <c r="B25" s="39" t="s">
        <v>23</v>
      </c>
      <c r="P25" t="s">
        <v>27</v>
      </c>
      <c r="Q25">
        <f>0.1 *P3*V2</f>
        <v>2.8768546415581203E-3</v>
      </c>
    </row>
    <row r="27" spans="2:22" x14ac:dyDescent="0.25">
      <c r="B27" s="39" t="s">
        <v>29</v>
      </c>
      <c r="P27" t="s">
        <v>28</v>
      </c>
      <c r="Q27">
        <f>0.1 *P2*V2</f>
        <v>1.1585494735972949E-3</v>
      </c>
    </row>
    <row r="29" spans="2:22" x14ac:dyDescent="0.25">
      <c r="B29" t="s">
        <v>31</v>
      </c>
      <c r="P29" t="s">
        <v>30</v>
      </c>
      <c r="Q29">
        <f>0.1*-1*V2</f>
        <v>-7.238692120955805E-4</v>
      </c>
    </row>
    <row r="31" spans="2:22" x14ac:dyDescent="0.25">
      <c r="B31" s="39" t="s">
        <v>34</v>
      </c>
      <c r="P31" t="s">
        <v>32</v>
      </c>
      <c r="Q31">
        <f>P3*(1-P3)*V2*I3</f>
        <v>5.9895879196433188E-2</v>
      </c>
    </row>
    <row r="33" spans="2:17" x14ac:dyDescent="0.25">
      <c r="B33" s="39" t="s">
        <v>35</v>
      </c>
      <c r="P33" t="s">
        <v>33</v>
      </c>
      <c r="Q33">
        <f>P2*(1-P2)*V2*I2</f>
        <v>7.6527422040349891E-3</v>
      </c>
    </row>
    <row r="35" spans="2:17" x14ac:dyDescent="0.25">
      <c r="B35" s="39" t="s">
        <v>45</v>
      </c>
      <c r="P35" s="2" t="s">
        <v>21</v>
      </c>
      <c r="Q35">
        <f>0.1*C2*V4</f>
        <v>5.3569195428244921E-4</v>
      </c>
    </row>
    <row r="37" spans="2:17" x14ac:dyDescent="0.25">
      <c r="B37" s="39" t="s">
        <v>46</v>
      </c>
      <c r="P37" s="2" t="s">
        <v>36</v>
      </c>
      <c r="Q37">
        <f>0.1*C2*V3</f>
        <v>4.1927115437503226E-3</v>
      </c>
    </row>
    <row r="39" spans="2:17" x14ac:dyDescent="0.25">
      <c r="B39" s="39" t="s">
        <v>47</v>
      </c>
      <c r="P39" s="2" t="s">
        <v>37</v>
      </c>
      <c r="Q39">
        <f>0.1*C3*V4</f>
        <v>6.122193763227992E-4</v>
      </c>
    </row>
    <row r="41" spans="2:17" x14ac:dyDescent="0.25">
      <c r="B41" s="39" t="s">
        <v>44</v>
      </c>
      <c r="P41" s="2" t="s">
        <v>38</v>
      </c>
      <c r="Q41">
        <f>0.1*C3*V3</f>
        <v>4.7916703357146562E-3</v>
      </c>
    </row>
    <row r="43" spans="2:17" x14ac:dyDescent="0.25">
      <c r="B43" s="39" t="s">
        <v>48</v>
      </c>
      <c r="P43" s="2" t="s">
        <v>39</v>
      </c>
      <c r="Q43">
        <f>0.1*C4*V4</f>
        <v>6.8874679836314909E-4</v>
      </c>
    </row>
    <row r="45" spans="2:17" x14ac:dyDescent="0.25">
      <c r="B45" s="39" t="s">
        <v>49</v>
      </c>
      <c r="P45" t="s">
        <v>40</v>
      </c>
      <c r="Q45">
        <f>0.1*C4*V3</f>
        <v>5.3906291276789873E-3</v>
      </c>
    </row>
    <row r="47" spans="2:17" x14ac:dyDescent="0.25">
      <c r="B47" s="39" t="s">
        <v>43</v>
      </c>
      <c r="P47" t="s">
        <v>41</v>
      </c>
      <c r="Q47">
        <f>0.1*-1*V4</f>
        <v>-7.6527422040349898E-4</v>
      </c>
    </row>
    <row r="49" spans="2:17" x14ac:dyDescent="0.25">
      <c r="B49" s="39" t="s">
        <v>50</v>
      </c>
      <c r="P49" t="s">
        <v>42</v>
      </c>
      <c r="Q49">
        <f>0.1*-1*V3</f>
        <v>-5.9895879196433192E-3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PUTRI</cp:lastModifiedBy>
  <dcterms:created xsi:type="dcterms:W3CDTF">2024-05-13T06:27:01Z</dcterms:created>
  <dcterms:modified xsi:type="dcterms:W3CDTF">2024-05-13T08:57:27Z</dcterms:modified>
</cp:coreProperties>
</file>