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 activeTab="1"/>
  </bookViews>
  <sheets>
    <sheet name="He error" sheetId="5" r:id="rId1"/>
    <sheet name="Sheet1" sheetId="8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E14" i="5"/>
  <c r="V14" i="5"/>
  <c r="E16" i="5"/>
  <c r="I14" i="5"/>
  <c r="J14" i="5"/>
  <c r="M14" i="5"/>
  <c r="N14" i="5"/>
  <c r="Q14" i="5"/>
  <c r="Q16" i="5"/>
  <c r="R14" i="5"/>
  <c r="U14" i="5"/>
  <c r="I16" i="5"/>
  <c r="M16" i="5"/>
  <c r="E9" i="5"/>
  <c r="U16" i="5"/>
  <c r="E7" i="5"/>
  <c r="E11" i="5"/>
  <c r="E12" i="5"/>
  <c r="E10" i="5"/>
  <c r="I7" i="5"/>
  <c r="U9" i="5"/>
  <c r="U7" i="5"/>
  <c r="Q7" i="5"/>
  <c r="Q9" i="5"/>
  <c r="Q11" i="5"/>
  <c r="M7" i="5"/>
  <c r="I9" i="5"/>
  <c r="B12" i="5"/>
  <c r="U10" i="5"/>
  <c r="Q10" i="5"/>
  <c r="M10" i="5"/>
  <c r="I10" i="5"/>
  <c r="B10" i="5"/>
  <c r="M9" i="5"/>
  <c r="B8" i="5"/>
  <c r="M11" i="5"/>
  <c r="I11" i="5"/>
  <c r="I12" i="5"/>
  <c r="M12" i="5"/>
  <c r="Q12" i="5"/>
  <c r="U11" i="5"/>
  <c r="U12" i="5"/>
</calcChain>
</file>

<file path=xl/sharedStrings.xml><?xml version="1.0" encoding="utf-8"?>
<sst xmlns="http://schemas.openxmlformats.org/spreadsheetml/2006/main" count="29" uniqueCount="23">
  <si>
    <t>P</t>
    <phoneticPr fontId="3" type="noConversion"/>
  </si>
  <si>
    <t>after</t>
    <phoneticPr fontId="2" type="noConversion"/>
  </si>
  <si>
    <t>before</t>
    <phoneticPr fontId="2" type="noConversion"/>
  </si>
  <si>
    <t>sample mass</t>
    <phoneticPr fontId="3" type="noConversion"/>
  </si>
  <si>
    <t>adsorption amount</t>
    <phoneticPr fontId="3" type="noConversion"/>
  </si>
  <si>
    <t>P_res_before</t>
    <phoneticPr fontId="3" type="noConversion"/>
  </si>
  <si>
    <t>P_res_aft</t>
    <phoneticPr fontId="3" type="noConversion"/>
  </si>
  <si>
    <t>P_sam_aft</t>
    <phoneticPr fontId="3" type="noConversion"/>
  </si>
  <si>
    <t>P_sam_bef</t>
    <phoneticPr fontId="3" type="noConversion"/>
  </si>
  <si>
    <t>V-Reservior</t>
    <phoneticPr fontId="3" type="noConversion"/>
  </si>
  <si>
    <t>T(Degree)</t>
    <phoneticPr fontId="3" type="noConversion"/>
  </si>
  <si>
    <t>P_res_aft</t>
    <phoneticPr fontId="3" type="noConversion"/>
  </si>
  <si>
    <t>P_sam_bef</t>
    <phoneticPr fontId="3" type="noConversion"/>
  </si>
  <si>
    <t>P_res_before</t>
    <phoneticPr fontId="3" type="noConversion"/>
  </si>
  <si>
    <t>P_res_before</t>
    <phoneticPr fontId="3" type="noConversion"/>
  </si>
  <si>
    <t>P_sam_aft</t>
    <phoneticPr fontId="3" type="noConversion"/>
  </si>
  <si>
    <t>P_res_before</t>
    <phoneticPr fontId="3" type="noConversion"/>
  </si>
  <si>
    <t>P_res_aft</t>
    <phoneticPr fontId="3" type="noConversion"/>
  </si>
  <si>
    <t>P_sam_bef</t>
    <phoneticPr fontId="3" type="noConversion"/>
  </si>
  <si>
    <t>P_res_aft</t>
    <phoneticPr fontId="3" type="noConversion"/>
  </si>
  <si>
    <t>P_sam_bef</t>
    <phoneticPr fontId="3" type="noConversion"/>
  </si>
  <si>
    <t>T(Kalvin)</t>
    <phoneticPr fontId="3" type="noConversion"/>
  </si>
  <si>
    <t>V-sample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</si>
</sst>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6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76" fontId="5" fillId="0" borderId="0" xfId="1" applyNumberFormat="1" applyFont="1" applyFill="1"/>
    <xf numFmtId="176" fontId="1" fillId="0" borderId="0" xfId="1" applyNumberFormat="1"/>
    <xf numFmtId="176" fontId="5" fillId="0" borderId="0" xfId="1" applyNumberFormat="1" applyFont="1" applyFill="1" applyAlignment="1">
      <alignment vertical="center"/>
    </xf>
    <xf numFmtId="176" fontId="1" fillId="0" borderId="0" xfId="1" applyNumberFormat="1" applyAlignment="1">
      <alignment vertical="center"/>
    </xf>
    <xf numFmtId="176" fontId="1" fillId="2" borderId="0" xfId="1" applyNumberFormat="1" applyFill="1"/>
    <xf numFmtId="176" fontId="4" fillId="0" borderId="0" xfId="1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25194444444447"/>
          <c:y val="6.2708151064450282E-2"/>
          <c:w val="0.7183019444444444"/>
          <c:h val="0.66738240740740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2700" cap="rnd" cmpd="sng">
                <a:solidFill>
                  <a:schemeClr val="tx1">
                    <a:lumMod val="75000"/>
                    <a:lumOff val="25000"/>
                  </a:schemeClr>
                </a:solidFill>
                <a:prstDash val="solid"/>
              </a:ln>
              <a:effectLst/>
            </c:spPr>
            <c:trendlineType val="linear"/>
            <c:forward val="2"/>
            <c:backward val="0.8"/>
            <c:dispRSqr val="1"/>
            <c:dispEq val="1"/>
            <c:trendlineLbl>
              <c:layout>
                <c:manualLayout>
                  <c:x val="-1.6120277777777779E-2"/>
                  <c:y val="-0.464331481481481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Gradient = -0.00029</a:t>
                    </a:r>
                  </a:p>
                  <a:p>
                    <a:pPr>
                      <a:defRPr/>
                    </a:pPr>
                    <a:r>
                      <a:rPr lang="en-US"/>
                      <a:t>    R²  =  0.89       </a:t>
                    </a:r>
                  </a:p>
                </c:rich>
              </c:tx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error'!$E$16:$U$16</c:f>
              <c:numCache>
                <c:formatCode>0.000_);[Red]\(0.000\)</c:formatCode>
                <c:ptCount val="17"/>
                <c:pt idx="0">
                  <c:v>0.69951113118427455</c:v>
                </c:pt>
                <c:pt idx="4">
                  <c:v>0.69924821171091978</c:v>
                </c:pt>
                <c:pt idx="8">
                  <c:v>0.6989691630315914</c:v>
                </c:pt>
                <c:pt idx="12">
                  <c:v>0.69760485451081655</c:v>
                </c:pt>
                <c:pt idx="16">
                  <c:v>0.6976260747795886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8-4B59-92AB-FD5B5C6C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50544"/>
        <c:axId val="216847216"/>
      </c:scatterChart>
      <c:valAx>
        <c:axId val="21685054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6847216"/>
        <c:crosses val="autoZero"/>
        <c:crossBetween val="midCat"/>
        <c:majorUnit val="2"/>
        <c:minorUnit val="1"/>
      </c:valAx>
      <c:valAx>
        <c:axId val="216847216"/>
        <c:scaling>
          <c:orientation val="minMax"/>
          <c:max val="0.70200000000000007"/>
          <c:min val="0.696000000000000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S</a:t>
                </a:r>
                <a:endParaRPr lang="zh-CN" i="1"/>
              </a:p>
            </c:rich>
          </c:tx>
          <c:layout>
            <c:manualLayout>
              <c:xMode val="edge"/>
              <c:yMode val="edge"/>
              <c:x val="5.4358333333333324E-3"/>
              <c:y val="0.37057314814814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);[Red]\(0.000\)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6850544"/>
        <c:crosses val="autoZero"/>
        <c:crossBetween val="midCat"/>
        <c:majorUnit val="2.0000000000000005E-3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171000</xdr:colOff>
      <xdr:row>11</xdr:row>
      <xdr:rowOff>169275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zoomScale="115" zoomScaleNormal="115" workbookViewId="0">
      <selection activeCell="D20" sqref="D20"/>
    </sheetView>
  </sheetViews>
  <sheetFormatPr defaultColWidth="8.875" defaultRowHeight="14.25" x14ac:dyDescent="0.15"/>
  <cols>
    <col min="1" max="1" width="8.875" style="2"/>
    <col min="2" max="2" width="9.5" style="2" bestFit="1" customWidth="1"/>
    <col min="3" max="4" width="8.875" style="2"/>
    <col min="5" max="12" width="9" style="2" bestFit="1" customWidth="1"/>
    <col min="13" max="13" width="9.5" style="2" bestFit="1" customWidth="1"/>
    <col min="14" max="16" width="9" style="2" bestFit="1" customWidth="1"/>
    <col min="17" max="17" width="9.5" style="2" bestFit="1" customWidth="1"/>
    <col min="18" max="20" width="9" style="2" bestFit="1" customWidth="1"/>
    <col min="21" max="21" width="9.5" style="2" bestFit="1" customWidth="1"/>
    <col min="22" max="24" width="9" style="2" bestFit="1" customWidth="1"/>
    <col min="25" max="16384" width="8.875" style="2"/>
  </cols>
  <sheetData>
    <row r="1" spans="1:48" x14ac:dyDescent="0.15">
      <c r="A1" s="1"/>
      <c r="B1" s="1"/>
      <c r="C1" s="1"/>
      <c r="D1" s="1"/>
      <c r="E1" s="1" t="s">
        <v>5</v>
      </c>
      <c r="F1" s="1" t="s">
        <v>11</v>
      </c>
      <c r="G1" s="1" t="s">
        <v>7</v>
      </c>
      <c r="H1" s="1" t="s">
        <v>12</v>
      </c>
      <c r="I1" s="1" t="s">
        <v>13</v>
      </c>
      <c r="J1" s="1" t="s">
        <v>11</v>
      </c>
      <c r="K1" s="1" t="s">
        <v>7</v>
      </c>
      <c r="L1" s="1" t="s">
        <v>8</v>
      </c>
      <c r="M1" s="1" t="s">
        <v>14</v>
      </c>
      <c r="N1" s="1" t="s">
        <v>6</v>
      </c>
      <c r="O1" s="1" t="s">
        <v>15</v>
      </c>
      <c r="P1" s="1" t="s">
        <v>8</v>
      </c>
      <c r="Q1" s="1" t="s">
        <v>16</v>
      </c>
      <c r="R1" s="1" t="s">
        <v>17</v>
      </c>
      <c r="S1" s="1" t="s">
        <v>7</v>
      </c>
      <c r="T1" s="1" t="s">
        <v>18</v>
      </c>
      <c r="U1" s="1" t="s">
        <v>5</v>
      </c>
      <c r="V1" s="1" t="s">
        <v>19</v>
      </c>
      <c r="W1" s="1" t="s">
        <v>7</v>
      </c>
      <c r="X1" s="1" t="s">
        <v>20</v>
      </c>
    </row>
    <row r="2" spans="1:48" x14ac:dyDescent="0.15">
      <c r="A2" s="1"/>
      <c r="B2" s="1"/>
      <c r="C2" s="1"/>
      <c r="D2" s="1"/>
      <c r="E2" s="1">
        <v>1.9911545570651237</v>
      </c>
      <c r="F2" s="1">
        <v>1.1554454012770685</v>
      </c>
      <c r="G2" s="1">
        <v>1.1389823204506779</v>
      </c>
      <c r="H2" s="1">
        <v>-4.5231848378766315E-2</v>
      </c>
      <c r="I2" s="1">
        <v>4.0188276244733299</v>
      </c>
      <c r="J2" s="1">
        <v>2.8365831649186135</v>
      </c>
      <c r="K2" s="1">
        <v>2.807820541749769</v>
      </c>
      <c r="L2" s="1">
        <v>1.1383509698577832</v>
      </c>
      <c r="M2" s="1">
        <v>6.0202746521031409</v>
      </c>
      <c r="N2" s="1">
        <v>4.6927552944100759</v>
      </c>
      <c r="O2" s="1">
        <v>4.6804552683988483</v>
      </c>
      <c r="P2" s="1">
        <v>2.8075965005067398</v>
      </c>
      <c r="Q2" s="1">
        <v>8.0212500267594482</v>
      </c>
      <c r="R2" s="1">
        <v>6.6847911238844997</v>
      </c>
      <c r="S2" s="3">
        <v>6.5672451016693092</v>
      </c>
      <c r="T2" s="1">
        <v>4.6798378124170217</v>
      </c>
      <c r="U2" s="1">
        <v>10.031160623237913</v>
      </c>
      <c r="V2" s="1">
        <v>8.6334109357703319</v>
      </c>
      <c r="W2" s="1">
        <v>8.5394851433227181</v>
      </c>
      <c r="X2" s="1">
        <v>6.5671462914222856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8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"/>
      <c r="T3" s="1"/>
      <c r="U3" s="1"/>
      <c r="V3" s="1"/>
      <c r="W3" s="1"/>
      <c r="X3" s="1"/>
    </row>
    <row r="4" spans="1:48" x14ac:dyDescent="0.15">
      <c r="A4" s="1"/>
      <c r="B4" s="1"/>
      <c r="C4" s="1"/>
      <c r="D4" s="1"/>
      <c r="E4" s="1">
        <v>1.0085999999999999</v>
      </c>
      <c r="F4" s="1">
        <v>1.0049999999999999</v>
      </c>
      <c r="G4" s="1">
        <v>1.0048999999999999</v>
      </c>
      <c r="H4" s="1">
        <v>1.0002</v>
      </c>
      <c r="I4" s="1">
        <v>1.0175000000000001</v>
      </c>
      <c r="J4" s="1">
        <v>1.0123</v>
      </c>
      <c r="K4" s="1">
        <v>1.0122</v>
      </c>
      <c r="L4" s="1">
        <v>1.0048999999999999</v>
      </c>
      <c r="M4" s="1">
        <v>1.0262</v>
      </c>
      <c r="N4" s="1">
        <v>1.0204</v>
      </c>
      <c r="O4" s="1">
        <v>1.0203</v>
      </c>
      <c r="P4" s="1">
        <v>1.0122</v>
      </c>
      <c r="Q4" s="1">
        <v>1.0349999999999999</v>
      </c>
      <c r="R4" s="1">
        <v>1.0290999999999999</v>
      </c>
      <c r="S4" s="1">
        <v>1.0286</v>
      </c>
      <c r="T4" s="1">
        <v>1.0203</v>
      </c>
      <c r="U4" s="1">
        <v>1.0438000000000001</v>
      </c>
      <c r="V4" s="1">
        <v>1.0376000000000001</v>
      </c>
      <c r="W4" s="1">
        <v>1.0371999999999999</v>
      </c>
      <c r="X4" s="1">
        <v>1.0286</v>
      </c>
    </row>
    <row r="5" spans="1:48" x14ac:dyDescent="0.15">
      <c r="A5" s="1" t="s">
        <v>9</v>
      </c>
      <c r="B5" s="1">
        <v>33.732999999999997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48" x14ac:dyDescent="0.15">
      <c r="A6" s="1" t="s">
        <v>3</v>
      </c>
      <c r="B6" s="3">
        <v>10.52</v>
      </c>
      <c r="C6" s="3"/>
      <c r="D6" s="1"/>
      <c r="E6" s="1">
        <v>2</v>
      </c>
      <c r="F6" s="1"/>
      <c r="G6" s="1"/>
      <c r="H6" s="1"/>
      <c r="I6" s="1">
        <v>2</v>
      </c>
      <c r="J6" s="1"/>
      <c r="K6" s="1"/>
      <c r="L6" s="1"/>
      <c r="M6" s="1">
        <v>2</v>
      </c>
      <c r="N6" s="1"/>
      <c r="O6" s="1"/>
      <c r="P6" s="1"/>
      <c r="Q6" s="1">
        <v>2</v>
      </c>
      <c r="R6" s="1"/>
      <c r="S6" s="1"/>
      <c r="T6" s="1"/>
      <c r="U6" s="1">
        <v>2</v>
      </c>
      <c r="V6" s="1"/>
      <c r="W6" s="1"/>
      <c r="X6" s="1"/>
    </row>
    <row r="7" spans="1:48" x14ac:dyDescent="0.15">
      <c r="A7" s="1" t="s">
        <v>10</v>
      </c>
      <c r="B7" s="1">
        <v>41.2</v>
      </c>
      <c r="C7" s="1"/>
      <c r="D7" s="1" t="s">
        <v>2</v>
      </c>
      <c r="E7" s="1">
        <f>(E2*B5/E4+H2/H4*E8)/8.3145/314.35*1000</f>
        <v>25.072123877416878</v>
      </c>
      <c r="F7" s="1"/>
      <c r="G7" s="1"/>
      <c r="H7" s="1"/>
      <c r="I7" s="1">
        <f>(I2*B5/I4+L2/L4*I8)*1000/8.314/314.35</f>
        <v>61.185400735274825</v>
      </c>
      <c r="J7" s="1"/>
      <c r="K7" s="1"/>
      <c r="L7" s="1"/>
      <c r="M7" s="1">
        <f>(M2*B5/M4+P2/P4*M8)*1000/8.314/314.35</f>
        <v>100.71065742480536</v>
      </c>
      <c r="N7" s="1"/>
      <c r="O7" s="1"/>
      <c r="P7" s="1"/>
      <c r="Q7" s="1">
        <f>(Q2*B5/Q4+T2/T4*Q8)*1000/8.314/314.35</f>
        <v>141.35412155876853</v>
      </c>
      <c r="R7" s="1"/>
      <c r="S7" s="1"/>
      <c r="T7" s="1"/>
      <c r="U7" s="1">
        <f>(U2*B5/U4+X2/X4*U8)*1000/8.314/314.35</f>
        <v>181.5616881475303</v>
      </c>
      <c r="V7" s="1"/>
      <c r="W7" s="1"/>
      <c r="X7" s="1"/>
    </row>
    <row r="8" spans="1:48" x14ac:dyDescent="0.15">
      <c r="A8" s="1" t="s">
        <v>21</v>
      </c>
      <c r="B8" s="1">
        <f>273.15+B7</f>
        <v>314.34999999999997</v>
      </c>
      <c r="C8" s="1"/>
      <c r="D8" s="1"/>
      <c r="E8" s="1">
        <v>23.545999999999999</v>
      </c>
      <c r="F8" s="1"/>
      <c r="G8" s="1"/>
      <c r="H8" s="1"/>
      <c r="I8" s="1">
        <v>23.545999999999999</v>
      </c>
      <c r="J8" s="1"/>
      <c r="K8" s="1"/>
      <c r="L8" s="1"/>
      <c r="M8" s="1">
        <v>23.545999999999999</v>
      </c>
      <c r="N8" s="1"/>
      <c r="O8" s="1"/>
      <c r="P8" s="1"/>
      <c r="Q8" s="1">
        <v>23.545999999999999</v>
      </c>
      <c r="R8" s="1"/>
      <c r="S8" s="1"/>
      <c r="T8" s="1"/>
      <c r="U8" s="1">
        <v>23.545999999999999</v>
      </c>
      <c r="V8" s="1"/>
      <c r="W8" s="1"/>
      <c r="X8" s="1"/>
    </row>
    <row r="9" spans="1:48" x14ac:dyDescent="0.15">
      <c r="A9" s="1"/>
      <c r="B9" s="1"/>
      <c r="C9" s="1"/>
      <c r="D9" s="1" t="s">
        <v>1</v>
      </c>
      <c r="E9" s="1">
        <f>(G2/G4*E8+F2/F4*B5)/8.314/314.35*1000</f>
        <v>25.050807820716916</v>
      </c>
      <c r="F9" s="1"/>
      <c r="G9" s="1"/>
      <c r="H9" s="1"/>
      <c r="I9" s="1">
        <f>(K2/K4*I8+J2/J4*B5)/8.314/314.35*1000</f>
        <v>61.159189722041724</v>
      </c>
      <c r="J9" s="1"/>
      <c r="K9" s="1"/>
      <c r="L9" s="1"/>
      <c r="M9" s="1">
        <f>(O2/O4*M8+N2/N4*B5)*1000/8.314/314.35</f>
        <v>100.68822508284913</v>
      </c>
      <c r="N9" s="1"/>
      <c r="O9" s="1"/>
      <c r="P9" s="1"/>
      <c r="Q9" s="1">
        <f>(R2/R4*B5+S2/S4*Q8)*1000/8.314/314.35</f>
        <v>141.36354310618751</v>
      </c>
      <c r="R9" s="1"/>
      <c r="S9" s="1"/>
      <c r="T9" s="1"/>
      <c r="U9" s="1">
        <f>(W2/W4*U8+V2/V4*B5)*1000/8.314/314.35</f>
        <v>181.57086927206859</v>
      </c>
      <c r="V9" s="1"/>
      <c r="W9" s="1"/>
      <c r="X9" s="1"/>
    </row>
    <row r="10" spans="1:48" x14ac:dyDescent="0.15">
      <c r="A10" s="1" t="s">
        <v>0</v>
      </c>
      <c r="B10" s="1">
        <f>D2</f>
        <v>0</v>
      </c>
      <c r="C10" s="1"/>
      <c r="D10" s="1"/>
      <c r="E10" s="1">
        <f>G2</f>
        <v>1.1389823204506779</v>
      </c>
      <c r="F10" s="1"/>
      <c r="G10" s="1"/>
      <c r="H10" s="1"/>
      <c r="I10" s="1">
        <f>J2</f>
        <v>2.8365831649186135</v>
      </c>
      <c r="J10" s="1"/>
      <c r="K10" s="1"/>
      <c r="L10" s="1"/>
      <c r="M10" s="1">
        <f>O2</f>
        <v>4.6804552683988483</v>
      </c>
      <c r="N10" s="1"/>
      <c r="O10" s="1"/>
      <c r="P10" s="1"/>
      <c r="Q10" s="1">
        <f>R2</f>
        <v>6.6847911238844997</v>
      </c>
      <c r="R10" s="1"/>
      <c r="S10" s="1"/>
      <c r="T10" s="1"/>
      <c r="U10" s="1">
        <f>W2</f>
        <v>8.5394851433227181</v>
      </c>
      <c r="V10" s="1"/>
      <c r="W10" s="1"/>
      <c r="X10" s="1"/>
      <c r="AV10" s="5"/>
    </row>
    <row r="11" spans="1:48" x14ac:dyDescent="0.15">
      <c r="A11" s="1"/>
      <c r="B11" s="1"/>
      <c r="C11" s="1"/>
      <c r="D11" s="1"/>
      <c r="E11" s="1">
        <f>(E7-E9)/10.52</f>
        <v>2.0262411311751534E-3</v>
      </c>
      <c r="F11" s="1"/>
      <c r="G11" s="1"/>
      <c r="H11" s="1"/>
      <c r="I11" s="1">
        <f>(I7-I9)/10.52</f>
        <v>2.491541181853775E-3</v>
      </c>
      <c r="J11" s="1"/>
      <c r="K11" s="1"/>
      <c r="L11" s="1"/>
      <c r="M11" s="1">
        <f>(M7-M9)/10.52</f>
        <v>2.1323518969802711E-3</v>
      </c>
      <c r="N11" s="1"/>
      <c r="O11" s="1"/>
      <c r="P11" s="1"/>
      <c r="Q11" s="1">
        <f>(Q7-Q9)/10.52</f>
        <v>-8.9558435541643873E-4</v>
      </c>
      <c r="R11" s="1"/>
      <c r="S11" s="1"/>
      <c r="T11" s="1"/>
      <c r="U11" s="1">
        <f>(U7-U9)/10.52</f>
        <v>-8.7273046941892794E-4</v>
      </c>
      <c r="V11" s="1"/>
      <c r="W11" s="1"/>
      <c r="X11" s="1"/>
    </row>
    <row r="12" spans="1:48" x14ac:dyDescent="0.15">
      <c r="A12" s="1" t="s">
        <v>4</v>
      </c>
      <c r="B12" s="1">
        <f>0</f>
        <v>0</v>
      </c>
      <c r="C12" s="1"/>
      <c r="D12" s="1"/>
      <c r="E12" s="1">
        <f>E11</f>
        <v>2.0262411311751534E-3</v>
      </c>
      <c r="F12" s="1"/>
      <c r="G12" s="1"/>
      <c r="H12" s="1"/>
      <c r="I12" s="1">
        <f>I11+E12</f>
        <v>4.5177823130289289E-3</v>
      </c>
      <c r="J12" s="1"/>
      <c r="K12" s="1"/>
      <c r="L12" s="1"/>
      <c r="M12" s="1">
        <f>M11+I12</f>
        <v>6.6501342100091995E-3</v>
      </c>
      <c r="N12" s="1"/>
      <c r="O12" s="1"/>
      <c r="P12" s="1"/>
      <c r="Q12" s="1">
        <f>Q11+M12</f>
        <v>5.7545498545927606E-3</v>
      </c>
      <c r="R12" s="1"/>
      <c r="S12" s="1"/>
      <c r="T12" s="1"/>
      <c r="U12" s="1">
        <f>U11+Q12</f>
        <v>4.8818193851738328E-3</v>
      </c>
      <c r="V12" s="1"/>
      <c r="W12" s="1"/>
      <c r="X12" s="1"/>
    </row>
    <row r="13" spans="1:48" x14ac:dyDescent="0.15">
      <c r="A13" s="1" t="s">
        <v>22</v>
      </c>
      <c r="B13" s="1">
        <v>23.12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48" x14ac:dyDescent="0.15">
      <c r="A14" s="1"/>
      <c r="B14" s="1"/>
      <c r="C14" s="1"/>
      <c r="D14" s="1"/>
      <c r="E14" s="1">
        <f>E2/E4-F2/F4</f>
        <v>0.82447972128490798</v>
      </c>
      <c r="F14" s="1">
        <f>G2/G4-H2/H4</f>
        <v>1.1786513245172543</v>
      </c>
      <c r="G14" s="1"/>
      <c r="H14" s="1"/>
      <c r="I14" s="1">
        <f>I2/I4-J2/J4</f>
        <v>1.1475906147502788</v>
      </c>
      <c r="J14" s="1">
        <f>K2/K4-L2/L4</f>
        <v>1.6411777613879845</v>
      </c>
      <c r="K14" s="1"/>
      <c r="L14" s="1"/>
      <c r="M14" s="1">
        <f>M2/M4-N2/N4</f>
        <v>1.2676335248576907</v>
      </c>
      <c r="N14" s="1">
        <f>O2/O4-P2/P4</f>
        <v>1.813575751124227</v>
      </c>
      <c r="O14" s="1"/>
      <c r="P14" s="1"/>
      <c r="Q14" s="1">
        <f>Q2/Q4-R2/R4</f>
        <v>1.2542356454401</v>
      </c>
      <c r="R14" s="1">
        <f>S2/S4-T2/T4</f>
        <v>1.7979170261359654</v>
      </c>
      <c r="S14" s="1"/>
      <c r="T14" s="1"/>
      <c r="U14" s="1">
        <f>U2/U4-V2/V4</f>
        <v>1.2896744856645412</v>
      </c>
      <c r="V14" s="1">
        <f>W2/W4-X2/X4</f>
        <v>1.8486615284155015</v>
      </c>
      <c r="W14" s="1"/>
      <c r="X14" s="1"/>
    </row>
    <row r="15" spans="1:48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3"/>
      <c r="V15" s="3"/>
      <c r="W15" s="1"/>
      <c r="X15" s="1"/>
      <c r="Z15" s="4"/>
    </row>
    <row r="16" spans="1:48" x14ac:dyDescent="0.15">
      <c r="A16" s="1"/>
      <c r="B16" s="1"/>
      <c r="C16" s="1"/>
      <c r="D16" s="1"/>
      <c r="E16" s="1">
        <f>E14/F14</f>
        <v>0.69951113118427455</v>
      </c>
      <c r="F16" s="1"/>
      <c r="G16" s="1"/>
      <c r="H16" s="1"/>
      <c r="I16" s="1">
        <f>I14/J14</f>
        <v>0.69924821171091978</v>
      </c>
      <c r="J16" s="1"/>
      <c r="K16" s="1"/>
      <c r="L16" s="1"/>
      <c r="M16" s="1">
        <f>M14/N14</f>
        <v>0.6989691630315914</v>
      </c>
      <c r="N16" s="1"/>
      <c r="O16" s="1"/>
      <c r="P16" s="1"/>
      <c r="Q16" s="1">
        <f>Q14/R14</f>
        <v>0.69760485451081655</v>
      </c>
      <c r="R16" s="1"/>
      <c r="S16" s="1"/>
      <c r="T16" s="1"/>
      <c r="U16" s="1">
        <f>U14/V14</f>
        <v>0.6976260747795886</v>
      </c>
      <c r="V16" s="3"/>
      <c r="W16" s="1"/>
      <c r="X16" s="1"/>
      <c r="Z16" s="4"/>
    </row>
    <row r="17" spans="1:26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1"/>
      <c r="X17" s="1"/>
      <c r="Z17" s="4"/>
    </row>
    <row r="18" spans="1:26" x14ac:dyDescent="0.15">
      <c r="R18" s="4"/>
      <c r="V18" s="4"/>
      <c r="Z18" s="4"/>
    </row>
    <row r="19" spans="1:26" x14ac:dyDescent="0.15">
      <c r="R19" s="4"/>
    </row>
    <row r="20" spans="1:26" x14ac:dyDescent="0.15">
      <c r="B20" s="6"/>
      <c r="R20" s="4"/>
    </row>
    <row r="21" spans="1:26" x14ac:dyDescent="0.15">
      <c r="B21" s="6"/>
      <c r="R21" s="4"/>
    </row>
    <row r="22" spans="1:26" x14ac:dyDescent="0.15">
      <c r="B22" s="6"/>
    </row>
    <row r="23" spans="1:26" x14ac:dyDescent="0.15">
      <c r="B23" s="6"/>
    </row>
    <row r="24" spans="1:26" x14ac:dyDescent="0.15">
      <c r="B24" s="6"/>
    </row>
    <row r="25" spans="1:26" x14ac:dyDescent="0.15">
      <c r="B25" s="6"/>
    </row>
    <row r="26" spans="1:26" x14ac:dyDescent="0.15">
      <c r="X26" s="4"/>
    </row>
    <row r="27" spans="1:26" x14ac:dyDescent="0.15">
      <c r="B27" s="6"/>
    </row>
    <row r="38" spans="11:11" x14ac:dyDescent="0.15">
      <c r="K38" s="4"/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7" sqref="K7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 error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2017-12-20T00:30:20Z</dcterms:modified>
</cp:coreProperties>
</file>