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970" windowHeight="6000"/>
  </bookViews>
  <sheets>
    <sheet name="He error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E7" i="5"/>
  <c r="E9" i="5"/>
  <c r="E11" i="5"/>
  <c r="E12" i="5"/>
  <c r="E10" i="5"/>
  <c r="I7" i="5"/>
  <c r="U9" i="5"/>
  <c r="U7" i="5"/>
  <c r="U11" i="5"/>
  <c r="Q7" i="5"/>
  <c r="Q9" i="5"/>
  <c r="M7" i="5"/>
  <c r="Q11" i="5"/>
  <c r="I9" i="5"/>
  <c r="I11" i="5"/>
  <c r="U10" i="5"/>
  <c r="Q10" i="5"/>
  <c r="M10" i="5"/>
  <c r="I10" i="5"/>
  <c r="B10" i="5"/>
  <c r="M9" i="5"/>
  <c r="M11" i="5"/>
  <c r="B8" i="5"/>
  <c r="I12" i="5"/>
  <c r="M12" i="5"/>
  <c r="Q12" i="5"/>
  <c r="U12" i="5"/>
</calcChain>
</file>

<file path=xl/sharedStrings.xml><?xml version="1.0" encoding="utf-8"?>
<sst xmlns="http://schemas.openxmlformats.org/spreadsheetml/2006/main" count="28" uniqueCount="23">
  <si>
    <t>P</t>
    <phoneticPr fontId="3" type="noConversion"/>
  </si>
  <si>
    <t>after</t>
    <phoneticPr fontId="2" type="noConversion"/>
  </si>
  <si>
    <t>before</t>
    <phoneticPr fontId="2" type="noConversion"/>
  </si>
  <si>
    <t>sample mass</t>
    <phoneticPr fontId="3" type="noConversion"/>
  </si>
  <si>
    <t>adsorption amount</t>
    <phoneticPr fontId="3" type="noConversion"/>
  </si>
  <si>
    <t>P_res_before</t>
    <phoneticPr fontId="3" type="noConversion"/>
  </si>
  <si>
    <t>P_res_aft</t>
    <phoneticPr fontId="3" type="noConversion"/>
  </si>
  <si>
    <t>P_sam_aft</t>
    <phoneticPr fontId="3" type="noConversion"/>
  </si>
  <si>
    <t>P_sam_bef</t>
    <phoneticPr fontId="3" type="noConversion"/>
  </si>
  <si>
    <t>P_sam_aft</t>
    <phoneticPr fontId="3" type="noConversion"/>
  </si>
  <si>
    <t>P_res_before</t>
    <phoneticPr fontId="3" type="noConversion"/>
  </si>
  <si>
    <t>V-Reservior</t>
    <phoneticPr fontId="3" type="noConversion"/>
  </si>
  <si>
    <t>T(Degree)</t>
    <phoneticPr fontId="3" type="noConversion"/>
  </si>
  <si>
    <t>P_res_aft</t>
    <phoneticPr fontId="3" type="noConversion"/>
  </si>
  <si>
    <t>P_sam_aft</t>
    <phoneticPr fontId="3" type="noConversion"/>
  </si>
  <si>
    <t>P_sam_bef</t>
    <phoneticPr fontId="3" type="noConversion"/>
  </si>
  <si>
    <t>P_res_before</t>
    <phoneticPr fontId="3" type="noConversion"/>
  </si>
  <si>
    <t>P_res_aft</t>
    <phoneticPr fontId="3" type="noConversion"/>
  </si>
  <si>
    <t>P_sam_aft</t>
    <phoneticPr fontId="3" type="noConversion"/>
  </si>
  <si>
    <t>P_res_before</t>
    <phoneticPr fontId="3" type="noConversion"/>
  </si>
  <si>
    <t>P_res_aft</t>
    <phoneticPr fontId="3" type="noConversion"/>
  </si>
  <si>
    <t>P_sam_bef</t>
    <phoneticPr fontId="3" type="noConversion"/>
  </si>
  <si>
    <t>T(Kalvin)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</si>
</sst>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7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indexed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4" fillId="0" borderId="0" xfId="1" applyFont="1"/>
    <xf numFmtId="0" fontId="5" fillId="0" borderId="0" xfId="1" applyFont="1"/>
    <xf numFmtId="0" fontId="1" fillId="2" borderId="0" xfId="1" applyFill="1"/>
    <xf numFmtId="58" fontId="1" fillId="0" borderId="0" xfId="1" applyNumberFormat="1"/>
    <xf numFmtId="0" fontId="6" fillId="0" borderId="0" xfId="1" applyFont="1"/>
    <xf numFmtId="176" fontId="1" fillId="0" borderId="0" xfId="1" applyNumberFormat="1" applyFont="1" applyFill="1"/>
    <xf numFmtId="176" fontId="1" fillId="0" borderId="0" xfId="1" applyNumberFormat="1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error'!$E$11:$U$11</c:f>
              <c:numCache>
                <c:formatCode>0.000_);[Red]\(0.000\)</c:formatCode>
                <c:ptCount val="17"/>
                <c:pt idx="0">
                  <c:v>2.0262411311751534E-3</c:v>
                </c:pt>
                <c:pt idx="4">
                  <c:v>2.491541181853775E-3</c:v>
                </c:pt>
                <c:pt idx="8">
                  <c:v>2.1323518969802711E-3</c:v>
                </c:pt>
                <c:pt idx="12">
                  <c:v>-8.9558435541643873E-4</c:v>
                </c:pt>
                <c:pt idx="16">
                  <c:v>-8.7273046941892794E-4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7-4B49-9659-55677A3D03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error'!$Y$12</c:f>
              <c:numCache>
                <c:formatCode>0.000_);[Red]\(0.000\)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5-4526-93F4-6A13922ACA4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error'!$Y$13</c:f>
              <c:numCache>
                <c:formatCode>0.000_);[Red]\(0.000\)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5-4526-93F4-6A13922ACA4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error'!$Y$14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5-4526-93F4-6A13922ACA4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error'!$Y$15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35-4526-93F4-6A13922ACA4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error'!$Y$16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35-4526-93F4-6A13922ACA4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error'!$Y$17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35-4526-93F4-6A13922ACA4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error'!$Y$18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35-4526-93F4-6A13922ACA4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35-4526-93F4-6A13922ACA46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35-4526-93F4-6A13922ACA46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35-4526-93F4-6A13922ACA46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35-4526-93F4-6A13922ACA46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35-4526-93F4-6A13922ACA46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835-4526-93F4-6A13922ACA46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835-4526-93F4-6A13922ACA46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835-4526-93F4-6A13922ACA46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35-4526-93F4-6A13922ACA46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35-4526-93F4-6A13922ACA46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error'!$Y$29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35-4526-93F4-6A13922ACA46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error'!$Y$30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35-4526-93F4-6A13922ACA46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'He error'!$E$10:$U$10</c:f>
              <c:numCache>
                <c:formatCode>0.000_);[Red]\(0.000\)</c:formatCode>
                <c:ptCount val="17"/>
                <c:pt idx="0">
                  <c:v>1.1389823204506779</c:v>
                </c:pt>
                <c:pt idx="4">
                  <c:v>2.8365831649186135</c:v>
                </c:pt>
                <c:pt idx="8">
                  <c:v>4.6804552683988483</c:v>
                </c:pt>
                <c:pt idx="12">
                  <c:v>6.6847911238844997</c:v>
                </c:pt>
                <c:pt idx="16">
                  <c:v>8.5394851433227181</c:v>
                </c:pt>
              </c:numCache>
            </c:numRef>
          </c:xVal>
          <c:yVal>
            <c:numRef>
              <c:f>'He error'!$Y$31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835-4526-93F4-6A13922A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45824"/>
        <c:axId val="496544576"/>
      </c:scatterChart>
      <c:valAx>
        <c:axId val="4965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Pressure</a:t>
                </a:r>
                <a:r>
                  <a:rPr lang="en-US" altLang="zh-CN" sz="1600" baseline="0"/>
                  <a:t>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544576"/>
        <c:crosses val="autoZero"/>
        <c:crossBetween val="midCat"/>
      </c:valAx>
      <c:valAx>
        <c:axId val="49654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aseline="0"/>
                  <a:t> △n (mmol)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424759405074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5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3947222222222"/>
          <c:y val="7.130505050505051E-2"/>
          <c:w val="0.64574416666666679"/>
          <c:h val="0.701924537037037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1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'He error'!$B$10:$U$10</c:f>
              <c:numCache>
                <c:formatCode>0.000_);[Red]\(0.000\)</c:formatCode>
                <c:ptCount val="20"/>
                <c:pt idx="0">
                  <c:v>0</c:v>
                </c:pt>
                <c:pt idx="3">
                  <c:v>1.1389823204506779</c:v>
                </c:pt>
                <c:pt idx="7">
                  <c:v>2.8365831649186135</c:v>
                </c:pt>
                <c:pt idx="11">
                  <c:v>4.6804552683988483</c:v>
                </c:pt>
                <c:pt idx="15">
                  <c:v>6.6847911238844997</c:v>
                </c:pt>
                <c:pt idx="19">
                  <c:v>8.5394851433227181</c:v>
                </c:pt>
              </c:numCache>
            </c:numRef>
          </c:xVal>
          <c:yVal>
            <c:numRef>
              <c:f>'He error'!$B$12:$U$12</c:f>
              <c:numCache>
                <c:formatCode>0.000_);[Red]\(0.000\)</c:formatCode>
                <c:ptCount val="20"/>
                <c:pt idx="3">
                  <c:v>2.0262411311751534E-3</c:v>
                </c:pt>
                <c:pt idx="7">
                  <c:v>4.5177823130289289E-3</c:v>
                </c:pt>
                <c:pt idx="11">
                  <c:v>6.6501342100091995E-3</c:v>
                </c:pt>
                <c:pt idx="15">
                  <c:v>5.7545498545927606E-3</c:v>
                </c:pt>
                <c:pt idx="19">
                  <c:v>4.8818193851738328E-3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C-4919-87E4-378AA1F3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50000"/>
        <c:axId val="378149168"/>
      </c:scatterChart>
      <c:valAx>
        <c:axId val="378150000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(MPa)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8497000000000001"/>
              <c:y val="0.910871717171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8149168"/>
        <c:crosses val="autoZero"/>
        <c:crossBetween val="midCat"/>
        <c:majorUnit val="4"/>
        <c:minorUnit val="2"/>
      </c:valAx>
      <c:valAx>
        <c:axId val="378149168"/>
        <c:scaling>
          <c:orientation val="minMax"/>
          <c:max val="1.2000000000000002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adsorption amount (mmol/g)</a:t>
                </a:r>
              </a:p>
            </c:rich>
          </c:tx>
          <c:layout>
            <c:manualLayout>
              <c:xMode val="edge"/>
              <c:yMode val="edge"/>
              <c:x val="1.7667499999999999E-2"/>
              <c:y val="0.138395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);[Red]\(0.000\)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8150000"/>
        <c:crosses val="autoZero"/>
        <c:crossBetween val="midCat"/>
        <c:majorUnit val="4.000000000000001E-3"/>
        <c:min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61294</xdr:rowOff>
    </xdr:from>
    <xdr:to>
      <xdr:col>6</xdr:col>
      <xdr:colOff>496957</xdr:colOff>
      <xdr:row>44</xdr:row>
      <xdr:rowOff>71233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115957</xdr:colOff>
      <xdr:row>13</xdr:row>
      <xdr:rowOff>98977</xdr:rowOff>
    </xdr:from>
    <xdr:to>
      <xdr:col>8</xdr:col>
      <xdr:colOff>320088</xdr:colOff>
      <xdr:row>25</xdr:row>
      <xdr:rowOff>72368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0.32929</cdr:x>
      <cdr:y>0.07822</cdr:y>
    </cdr:from>
    <cdr:to>
      <cdr:x>0.6465</cdr:x>
      <cdr:y>0.22967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85440" y="168962"/>
          <a:ext cx="1141971" cy="327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=314.4</a:t>
          </a:r>
          <a:r>
            <a:rPr lang="en-US" altLang="zh-CN" sz="16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altLang="zh-CN" sz="16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endParaRPr lang="zh-CN" altLang="en-US" sz="16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abSelected="1" zoomScale="115" zoomScaleNormal="115" workbookViewId="0">
      <selection activeCell="K18" sqref="K18"/>
    </sheetView>
  </sheetViews>
  <sheetFormatPr defaultColWidth="8.875" defaultRowHeight="14.25" x14ac:dyDescent="0.15"/>
  <cols>
    <col min="1" max="1" width="8.875" style="1"/>
    <col min="2" max="2" width="9.5" style="1" bestFit="1" customWidth="1"/>
    <col min="3" max="4" width="8.875" style="1"/>
    <col min="5" max="12" width="9" style="1" bestFit="1" customWidth="1"/>
    <col min="13" max="13" width="9.5" style="1" bestFit="1" customWidth="1"/>
    <col min="14" max="16" width="9" style="1" bestFit="1" customWidth="1"/>
    <col min="17" max="17" width="9.5" style="1" bestFit="1" customWidth="1"/>
    <col min="18" max="20" width="9" style="1" bestFit="1" customWidth="1"/>
    <col min="21" max="21" width="9.5" style="1" bestFit="1" customWidth="1"/>
    <col min="22" max="24" width="9" style="1" bestFit="1" customWidth="1"/>
    <col min="25" max="16384" width="8.875" style="1"/>
  </cols>
  <sheetData>
    <row r="1" spans="1:48" x14ac:dyDescent="0.15">
      <c r="A1" s="8"/>
      <c r="B1" s="8"/>
      <c r="C1" s="8"/>
      <c r="D1" s="8"/>
      <c r="E1" s="8" t="s">
        <v>10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9</v>
      </c>
      <c r="L1" s="8" t="s">
        <v>8</v>
      </c>
      <c r="M1" s="8" t="s">
        <v>16</v>
      </c>
      <c r="N1" s="8" t="s">
        <v>6</v>
      </c>
      <c r="O1" s="8" t="s">
        <v>18</v>
      </c>
      <c r="P1" s="8" t="s">
        <v>8</v>
      </c>
      <c r="Q1" s="8" t="s">
        <v>19</v>
      </c>
      <c r="R1" s="8" t="s">
        <v>20</v>
      </c>
      <c r="S1" s="8" t="s">
        <v>9</v>
      </c>
      <c r="T1" s="8" t="s">
        <v>8</v>
      </c>
      <c r="U1" s="8" t="s">
        <v>5</v>
      </c>
      <c r="V1" s="8" t="s">
        <v>6</v>
      </c>
      <c r="W1" s="8" t="s">
        <v>7</v>
      </c>
      <c r="X1" s="8" t="s">
        <v>21</v>
      </c>
      <c r="Y1" s="8"/>
      <c r="Z1" s="8"/>
      <c r="AA1" s="8"/>
      <c r="AB1" s="8"/>
      <c r="AC1" s="8"/>
    </row>
    <row r="2" spans="1:48" x14ac:dyDescent="0.15">
      <c r="A2" s="8"/>
      <c r="B2" s="8"/>
      <c r="C2" s="8"/>
      <c r="D2" s="8"/>
      <c r="E2" s="8">
        <v>1.9911545570651237</v>
      </c>
      <c r="F2" s="8">
        <v>1.1554454012770685</v>
      </c>
      <c r="G2" s="8">
        <v>1.1389823204506779</v>
      </c>
      <c r="H2" s="8">
        <v>-4.5231848378766315E-2</v>
      </c>
      <c r="I2" s="8">
        <v>4.0188276244733299</v>
      </c>
      <c r="J2" s="8">
        <v>2.8365831649186135</v>
      </c>
      <c r="K2" s="8">
        <v>2.807820541749769</v>
      </c>
      <c r="L2" s="8">
        <v>1.1383509698577832</v>
      </c>
      <c r="M2" s="8">
        <v>6.0202746521031409</v>
      </c>
      <c r="N2" s="8">
        <v>4.6927552944100759</v>
      </c>
      <c r="O2" s="8">
        <v>4.6804552683988483</v>
      </c>
      <c r="P2" s="8">
        <v>2.8075965005067398</v>
      </c>
      <c r="Q2" s="8">
        <v>8.0212500267594482</v>
      </c>
      <c r="R2" s="8">
        <v>6.6847911238844997</v>
      </c>
      <c r="S2" s="9">
        <v>6.5672451016693092</v>
      </c>
      <c r="T2" s="8">
        <v>4.6798378124170217</v>
      </c>
      <c r="U2" s="8">
        <v>10.031160623237913</v>
      </c>
      <c r="V2" s="8">
        <v>8.6334109357703319</v>
      </c>
      <c r="W2" s="8">
        <v>8.5394851433227181</v>
      </c>
      <c r="X2" s="8">
        <v>6.5671462914222856</v>
      </c>
      <c r="Y2" s="8"/>
      <c r="Z2" s="8"/>
      <c r="AA2" s="8"/>
      <c r="AB2" s="8"/>
      <c r="AC2" s="9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8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48" x14ac:dyDescent="0.15">
      <c r="A4" s="8"/>
      <c r="B4" s="8"/>
      <c r="C4" s="8"/>
      <c r="D4" s="8"/>
      <c r="E4" s="8">
        <v>1.0085999999999999</v>
      </c>
      <c r="F4" s="8">
        <v>1.0049999999999999</v>
      </c>
      <c r="G4" s="8">
        <v>1.0048999999999999</v>
      </c>
      <c r="H4" s="8">
        <v>1.0002</v>
      </c>
      <c r="I4" s="8">
        <v>1.0175000000000001</v>
      </c>
      <c r="J4" s="8">
        <v>1.0123</v>
      </c>
      <c r="K4" s="8">
        <v>1.0122</v>
      </c>
      <c r="L4" s="8">
        <v>1.0048999999999999</v>
      </c>
      <c r="M4" s="8">
        <v>1.0262</v>
      </c>
      <c r="N4" s="8">
        <v>1.0204</v>
      </c>
      <c r="O4" s="8">
        <v>1.0203</v>
      </c>
      <c r="P4" s="8">
        <v>1.0122</v>
      </c>
      <c r="Q4" s="8">
        <v>1.0349999999999999</v>
      </c>
      <c r="R4" s="8">
        <v>1.0290999999999999</v>
      </c>
      <c r="S4" s="8">
        <v>1.0286</v>
      </c>
      <c r="T4" s="8">
        <v>1.0203</v>
      </c>
      <c r="U4" s="8">
        <v>1.0438000000000001</v>
      </c>
      <c r="V4" s="8">
        <v>1.0376000000000001</v>
      </c>
      <c r="W4" s="8">
        <v>1.0371999999999999</v>
      </c>
      <c r="X4" s="8">
        <v>1.0286</v>
      </c>
      <c r="Y4" s="8"/>
      <c r="Z4" s="8"/>
      <c r="AA4" s="8"/>
      <c r="AB4" s="8"/>
      <c r="AC4" s="8"/>
    </row>
    <row r="5" spans="1:48" x14ac:dyDescent="0.15">
      <c r="A5" s="8" t="s">
        <v>11</v>
      </c>
      <c r="B5" s="8">
        <v>33.732999999999997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48" x14ac:dyDescent="0.15">
      <c r="A6" s="8" t="s">
        <v>3</v>
      </c>
      <c r="B6" s="9">
        <v>10.52</v>
      </c>
      <c r="C6" s="9"/>
      <c r="D6" s="8"/>
      <c r="E6" s="8">
        <v>2</v>
      </c>
      <c r="F6" s="8"/>
      <c r="G6" s="8"/>
      <c r="H6" s="8"/>
      <c r="I6" s="8">
        <v>2</v>
      </c>
      <c r="J6" s="8"/>
      <c r="K6" s="8"/>
      <c r="L6" s="8"/>
      <c r="M6" s="8">
        <v>2</v>
      </c>
      <c r="N6" s="8"/>
      <c r="O6" s="8"/>
      <c r="P6" s="8"/>
      <c r="Q6" s="8">
        <v>2</v>
      </c>
      <c r="R6" s="8"/>
      <c r="S6" s="8"/>
      <c r="T6" s="8"/>
      <c r="U6" s="8">
        <v>2</v>
      </c>
      <c r="V6" s="8"/>
      <c r="W6" s="8"/>
      <c r="X6" s="8"/>
      <c r="Y6" s="8"/>
      <c r="Z6" s="8"/>
      <c r="AA6" s="8"/>
      <c r="AB6" s="8"/>
      <c r="AC6" s="8"/>
    </row>
    <row r="7" spans="1:48" x14ac:dyDescent="0.15">
      <c r="A7" s="8" t="s">
        <v>12</v>
      </c>
      <c r="B7" s="8">
        <v>41.2</v>
      </c>
      <c r="C7" s="8"/>
      <c r="D7" s="8" t="s">
        <v>2</v>
      </c>
      <c r="E7" s="8">
        <f>(E2*B5/E4+H2/H4*E8)/8.3145/314.35*1000</f>
        <v>25.072123877416878</v>
      </c>
      <c r="F7" s="8"/>
      <c r="G7" s="8"/>
      <c r="H7" s="8"/>
      <c r="I7" s="8">
        <f>(I2*B5/I4+L2/L4*I8)*1000/8.314/314.35</f>
        <v>61.185400735274825</v>
      </c>
      <c r="J7" s="8"/>
      <c r="K7" s="8"/>
      <c r="L7" s="8"/>
      <c r="M7" s="8">
        <f>(M2*B5/M4+P2/P4*M8)*1000/8.314/314.35</f>
        <v>100.71065742480536</v>
      </c>
      <c r="N7" s="8"/>
      <c r="O7" s="8"/>
      <c r="P7" s="8"/>
      <c r="Q7" s="8">
        <f>(Q2*B5/Q4+T2/T4*Q8)*1000/8.314/314.35</f>
        <v>141.35412155876853</v>
      </c>
      <c r="R7" s="8"/>
      <c r="S7" s="8"/>
      <c r="T7" s="8"/>
      <c r="U7" s="8">
        <f>(U2*B5/U4+X2/X4*U8)*1000/8.314/314.35</f>
        <v>181.5616881475303</v>
      </c>
      <c r="V7" s="8"/>
      <c r="W7" s="8"/>
      <c r="X7" s="8"/>
      <c r="Y7" s="8"/>
      <c r="Z7" s="8"/>
      <c r="AA7" s="8"/>
      <c r="AB7" s="8"/>
      <c r="AC7" s="8"/>
    </row>
    <row r="8" spans="1:48" x14ac:dyDescent="0.15">
      <c r="A8" s="8" t="s">
        <v>22</v>
      </c>
      <c r="B8" s="8">
        <f>273.15+B7</f>
        <v>314.34999999999997</v>
      </c>
      <c r="C8" s="8"/>
      <c r="D8" s="8"/>
      <c r="E8" s="8">
        <v>23.545999999999999</v>
      </c>
      <c r="F8" s="8"/>
      <c r="G8" s="8"/>
      <c r="H8" s="8"/>
      <c r="I8" s="8">
        <v>23.545999999999999</v>
      </c>
      <c r="J8" s="8"/>
      <c r="K8" s="8"/>
      <c r="L8" s="8"/>
      <c r="M8" s="8">
        <v>23.545999999999999</v>
      </c>
      <c r="N8" s="8"/>
      <c r="O8" s="8"/>
      <c r="P8" s="8"/>
      <c r="Q8" s="8">
        <v>23.545999999999999</v>
      </c>
      <c r="R8" s="8"/>
      <c r="S8" s="8"/>
      <c r="T8" s="8"/>
      <c r="U8" s="8">
        <v>23.545999999999999</v>
      </c>
      <c r="V8" s="8"/>
      <c r="W8" s="8"/>
      <c r="X8" s="8"/>
      <c r="Y8" s="8"/>
      <c r="Z8" s="8"/>
      <c r="AA8" s="8"/>
      <c r="AB8" s="8"/>
      <c r="AC8" s="8"/>
    </row>
    <row r="9" spans="1:48" x14ac:dyDescent="0.15">
      <c r="A9" s="8"/>
      <c r="B9" s="8"/>
      <c r="C9" s="8"/>
      <c r="D9" s="8" t="s">
        <v>1</v>
      </c>
      <c r="E9" s="8">
        <f>(G2/G4*E8+F2/F4*B5)/8.314/314.35*1000</f>
        <v>25.050807820716916</v>
      </c>
      <c r="F9" s="8"/>
      <c r="G9" s="8"/>
      <c r="H9" s="8"/>
      <c r="I9" s="8">
        <f>(K2/K4*I8+J2/J4*B5)/8.314/314.35*1000</f>
        <v>61.159189722041724</v>
      </c>
      <c r="J9" s="8"/>
      <c r="K9" s="8"/>
      <c r="L9" s="8"/>
      <c r="M9" s="8">
        <f>(O2/O4*M8+N2/N4*B5)*1000/8.314/314.35</f>
        <v>100.68822508284913</v>
      </c>
      <c r="N9" s="8"/>
      <c r="O9" s="8"/>
      <c r="P9" s="8"/>
      <c r="Q9" s="8">
        <f>(R2/R4*B5+S2/S4*Q8)*1000/8.314/314.35</f>
        <v>141.36354310618751</v>
      </c>
      <c r="R9" s="8"/>
      <c r="S9" s="8"/>
      <c r="T9" s="8"/>
      <c r="U9" s="8">
        <f>(W2/W4*U8+V2/V4*B5)*1000/8.314/314.35</f>
        <v>181.57086927206859</v>
      </c>
      <c r="V9" s="8"/>
      <c r="W9" s="8"/>
      <c r="X9" s="8"/>
      <c r="Y9" s="8"/>
      <c r="Z9" s="8"/>
      <c r="AA9" s="8"/>
      <c r="AB9" s="8"/>
      <c r="AC9" s="8"/>
    </row>
    <row r="10" spans="1:48" x14ac:dyDescent="0.15">
      <c r="A10" s="8" t="s">
        <v>0</v>
      </c>
      <c r="B10" s="8">
        <f>D2</f>
        <v>0</v>
      </c>
      <c r="C10" s="8"/>
      <c r="D10" s="8"/>
      <c r="E10" s="8">
        <f>G2</f>
        <v>1.1389823204506779</v>
      </c>
      <c r="F10" s="8"/>
      <c r="G10" s="8"/>
      <c r="H10" s="8"/>
      <c r="I10" s="8">
        <f>J2</f>
        <v>2.8365831649186135</v>
      </c>
      <c r="J10" s="8"/>
      <c r="K10" s="8"/>
      <c r="L10" s="8"/>
      <c r="M10" s="8">
        <f>O2</f>
        <v>4.6804552683988483</v>
      </c>
      <c r="N10" s="8"/>
      <c r="O10" s="8"/>
      <c r="P10" s="8"/>
      <c r="Q10" s="8">
        <f>R2</f>
        <v>6.6847911238844997</v>
      </c>
      <c r="R10" s="8"/>
      <c r="S10" s="8"/>
      <c r="T10" s="8"/>
      <c r="U10" s="8">
        <f>W2</f>
        <v>8.5394851433227181</v>
      </c>
      <c r="V10" s="8"/>
      <c r="W10" s="8"/>
      <c r="X10" s="8"/>
      <c r="Y10" s="8"/>
      <c r="Z10" s="8"/>
      <c r="AA10" s="8"/>
      <c r="AB10" s="8"/>
      <c r="AC10" s="8"/>
      <c r="AV10" s="5"/>
    </row>
    <row r="11" spans="1:48" x14ac:dyDescent="0.15">
      <c r="A11" s="8"/>
      <c r="B11" s="8"/>
      <c r="C11" s="8"/>
      <c r="D11" s="8"/>
      <c r="E11" s="8">
        <f>(E7-E9)/10.52</f>
        <v>2.0262411311751534E-3</v>
      </c>
      <c r="F11" s="8"/>
      <c r="G11" s="8"/>
      <c r="H11" s="8"/>
      <c r="I11" s="8">
        <f>(I7-I9)/10.52</f>
        <v>2.491541181853775E-3</v>
      </c>
      <c r="J11" s="8"/>
      <c r="K11" s="8"/>
      <c r="L11" s="8"/>
      <c r="M11" s="8">
        <f>(M7-M9)/10.52</f>
        <v>2.1323518969802711E-3</v>
      </c>
      <c r="N11" s="8"/>
      <c r="O11" s="8"/>
      <c r="P11" s="8"/>
      <c r="Q11" s="8">
        <f>(Q7-Q9)/10.52</f>
        <v>-8.9558435541643873E-4</v>
      </c>
      <c r="R11" s="8"/>
      <c r="S11" s="8"/>
      <c r="T11" s="8"/>
      <c r="U11" s="8">
        <f>(U7-U9)/10.52</f>
        <v>-8.7273046941892794E-4</v>
      </c>
      <c r="V11" s="8"/>
      <c r="W11" s="8"/>
      <c r="X11" s="8"/>
      <c r="Y11" s="8"/>
      <c r="Z11" s="8"/>
      <c r="AA11" s="8"/>
      <c r="AB11" s="8"/>
      <c r="AC11" s="8"/>
    </row>
    <row r="12" spans="1:48" x14ac:dyDescent="0.15">
      <c r="A12" s="8" t="s">
        <v>4</v>
      </c>
      <c r="B12" s="8"/>
      <c r="C12" s="8"/>
      <c r="D12" s="8"/>
      <c r="E12" s="8">
        <f>E11</f>
        <v>2.0262411311751534E-3</v>
      </c>
      <c r="F12" s="8"/>
      <c r="G12" s="8"/>
      <c r="H12" s="8"/>
      <c r="I12" s="8">
        <f>I11+E12</f>
        <v>4.5177823130289289E-3</v>
      </c>
      <c r="J12" s="8"/>
      <c r="K12" s="8"/>
      <c r="L12" s="8"/>
      <c r="M12" s="8">
        <f>M11+I12</f>
        <v>6.6501342100091995E-3</v>
      </c>
      <c r="N12" s="8"/>
      <c r="O12" s="8"/>
      <c r="P12" s="8"/>
      <c r="Q12" s="8">
        <f>Q11+M12</f>
        <v>5.7545498545927606E-3</v>
      </c>
      <c r="R12" s="8"/>
      <c r="S12" s="8"/>
      <c r="T12" s="8"/>
      <c r="U12" s="8">
        <f>U11+Q12</f>
        <v>4.8818193851738328E-3</v>
      </c>
      <c r="V12" s="8"/>
      <c r="W12" s="8"/>
      <c r="X12" s="8"/>
      <c r="Y12" s="8"/>
      <c r="Z12" s="8"/>
      <c r="AA12" s="8"/>
      <c r="AB12" s="8"/>
      <c r="AC12" s="8"/>
    </row>
    <row r="13" spans="1:48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G13" s="6"/>
      <c r="AK13" s="6"/>
      <c r="AO13" s="6"/>
      <c r="AS13" s="6"/>
    </row>
    <row r="14" spans="1:48" x14ac:dyDescent="0.15">
      <c r="A14" s="4"/>
      <c r="Q14" s="3"/>
    </row>
    <row r="15" spans="1:48" x14ac:dyDescent="0.15">
      <c r="A15" s="4"/>
      <c r="Q15" s="3"/>
      <c r="U15" s="2"/>
      <c r="V15" s="2"/>
      <c r="Z15" s="2"/>
    </row>
    <row r="16" spans="1:48" x14ac:dyDescent="0.15">
      <c r="A16" s="7"/>
      <c r="V16" s="2"/>
      <c r="Z16" s="2"/>
    </row>
    <row r="17" spans="2:26" x14ac:dyDescent="0.15">
      <c r="V17" s="2"/>
      <c r="Z17" s="2"/>
    </row>
    <row r="18" spans="2:26" x14ac:dyDescent="0.15">
      <c r="E18" s="1">
        <f>(M16-E16)/(M10-E10)</f>
        <v>0</v>
      </c>
      <c r="R18" s="2"/>
      <c r="V18" s="2"/>
      <c r="Z18" s="2"/>
    </row>
    <row r="19" spans="2:26" x14ac:dyDescent="0.15">
      <c r="R19" s="2"/>
    </row>
    <row r="20" spans="2:26" x14ac:dyDescent="0.15">
      <c r="B20" s="3"/>
      <c r="R20" s="2"/>
    </row>
    <row r="21" spans="2:26" x14ac:dyDescent="0.15">
      <c r="B21" s="3"/>
      <c r="R21" s="2"/>
    </row>
    <row r="22" spans="2:26" x14ac:dyDescent="0.15">
      <c r="B22" s="3"/>
    </row>
    <row r="23" spans="2:26" x14ac:dyDescent="0.15">
      <c r="B23" s="3"/>
    </row>
    <row r="24" spans="2:26" x14ac:dyDescent="0.15">
      <c r="B24" s="3"/>
    </row>
    <row r="25" spans="2:26" x14ac:dyDescent="0.15">
      <c r="B25" s="3"/>
    </row>
    <row r="26" spans="2:26" x14ac:dyDescent="0.15">
      <c r="X26" s="2"/>
    </row>
    <row r="27" spans="2:26" x14ac:dyDescent="0.15">
      <c r="B27" s="3"/>
    </row>
    <row r="38" spans="11:11" x14ac:dyDescent="0.15">
      <c r="K38" s="2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2017-12-20T01:27:28Z</dcterms:modified>
</cp:coreProperties>
</file>