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k\OneDrive\Desktop\R Programming\Stat\"/>
    </mc:Choice>
  </mc:AlternateContent>
  <xr:revisionPtr revIDLastSave="0" documentId="13_ncr:1_{EC7F2C67-42DB-45A0-A95E-B4CFB0ACA9AF}" xr6:coauthVersionLast="47" xr6:coauthVersionMax="47" xr10:uidLastSave="{00000000-0000-0000-0000-000000000000}"/>
  <bookViews>
    <workbookView xWindow="-108" yWindow="-108" windowWidth="23256" windowHeight="12576" activeTab="3" xr2:uid="{B1742991-C57C-4333-930E-4C70C5BDB4FB}"/>
  </bookViews>
  <sheets>
    <sheet name="Simple random sampling" sheetId="1" r:id="rId1"/>
    <sheet name="Systematic Random sampling" sheetId="2" r:id="rId2"/>
    <sheet name="Sample and margin of error" sheetId="3" r:id="rId3"/>
    <sheet name="Sheet4" sheetId="4" r:id="rId4"/>
  </sheets>
  <definedNames>
    <definedName name="_xlchart.v1.0" hidden="1">Sheet4!$B$16</definedName>
    <definedName name="_xlchart.v1.1" hidden="1">Sheet4!$B$17:$B$51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4" l="1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17" i="4"/>
  <c r="J30" i="4" s="1"/>
  <c r="H11" i="4"/>
  <c r="H10" i="4"/>
  <c r="E5" i="4"/>
  <c r="E6" i="4"/>
  <c r="E7" i="4"/>
  <c r="E8" i="4"/>
  <c r="E9" i="4"/>
  <c r="E10" i="4"/>
  <c r="E11" i="4"/>
  <c r="E4" i="4"/>
  <c r="C4" i="4" a="1"/>
  <c r="C4" i="4" s="1"/>
  <c r="H7" i="4" a="1"/>
  <c r="H7" i="4" s="1"/>
  <c r="H6" i="4"/>
  <c r="H5" i="4"/>
  <c r="H4" i="4"/>
  <c r="D5" i="4" s="1"/>
  <c r="B2" i="1"/>
  <c r="B3" i="1"/>
  <c r="B4" i="1"/>
  <c r="C8" i="1"/>
  <c r="C5" i="1"/>
  <c r="C4" i="1"/>
  <c r="C9" i="1"/>
  <c r="C6" i="1"/>
  <c r="C3" i="1"/>
  <c r="C2" i="1"/>
  <c r="C7" i="1"/>
  <c r="C11" i="1"/>
  <c r="C10" i="1"/>
  <c r="B6" i="1"/>
  <c r="B9" i="1"/>
  <c r="B10" i="1"/>
  <c r="B11" i="1"/>
  <c r="B8" i="1"/>
  <c r="B5" i="1"/>
  <c r="B7" i="1"/>
  <c r="J35" i="4" l="1"/>
  <c r="J34" i="4"/>
  <c r="J33" i="4"/>
  <c r="J32" i="4"/>
  <c r="J31" i="4"/>
  <c r="J29" i="4"/>
  <c r="J28" i="4"/>
  <c r="J27" i="4"/>
  <c r="J21" i="4"/>
  <c r="J20" i="4"/>
  <c r="H3" i="4"/>
  <c r="E12" i="4" s="1"/>
  <c r="E13" i="4" s="1"/>
  <c r="D4" i="4"/>
  <c r="D11" i="4"/>
  <c r="D10" i="4"/>
  <c r="D9" i="4"/>
  <c r="D8" i="4"/>
  <c r="D7" i="4"/>
  <c r="D6" i="4"/>
  <c r="G2" i="1" a="1"/>
  <c r="G2" i="1" s="1"/>
  <c r="G5" i="1" s="1"/>
  <c r="J36" i="4" l="1"/>
  <c r="K30" i="4"/>
  <c r="L30" i="4"/>
  <c r="K28" i="4"/>
  <c r="L28" i="4"/>
  <c r="K29" i="4"/>
  <c r="L29" i="4"/>
  <c r="K27" i="4"/>
  <c r="L2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<sst xmlns="http://schemas.openxmlformats.org/spreadsheetml/2006/main" count="38" uniqueCount="28">
  <si>
    <t>AGE</t>
  </si>
  <si>
    <t>ID</t>
  </si>
  <si>
    <t>RAND_NUM</t>
  </si>
  <si>
    <t>N=3</t>
  </si>
  <si>
    <t>MOE</t>
  </si>
  <si>
    <t>N</t>
  </si>
  <si>
    <t>X</t>
  </si>
  <si>
    <t>mean</t>
  </si>
  <si>
    <t>median</t>
  </si>
  <si>
    <t>mode</t>
  </si>
  <si>
    <t>mode multi</t>
  </si>
  <si>
    <t>Sort X</t>
  </si>
  <si>
    <t>X-X_bar</t>
  </si>
  <si>
    <t>VAR</t>
  </si>
  <si>
    <t>(X-X_bar)^2</t>
  </si>
  <si>
    <t>n</t>
  </si>
  <si>
    <t>sd</t>
  </si>
  <si>
    <t>IQR</t>
  </si>
  <si>
    <t>IQR = Q3-Q1</t>
  </si>
  <si>
    <t>percentile 10%</t>
  </si>
  <si>
    <t>percentile 25%</t>
  </si>
  <si>
    <t>percentile 78%</t>
  </si>
  <si>
    <t>percentile 50%</t>
  </si>
  <si>
    <t>Q0(min)</t>
  </si>
  <si>
    <t>Q1</t>
  </si>
  <si>
    <t>Q2</t>
  </si>
  <si>
    <t>Q3</t>
  </si>
  <si>
    <t>Q4(max)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</si>
</sst>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0" applyNumberFormat="1"/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'Sample and margin of error'!$C$2</c:f>
              <c:strCache>
                <c:ptCount val="1"/>
                <c:pt idx="0">
                  <c:v>MOE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'Sample and margin of error'!$B$3:$B$12</c:f>
              <c:numCache>
                <c:formatCode>General</c:formatCode>
                <c:ptCount val="10"/>
                <c:pt idx="0">
                  <c:v>97</c:v>
                </c:pt>
                <c:pt idx="1">
                  <c:v>119</c:v>
                </c:pt>
                <c:pt idx="2">
                  <c:v>151</c:v>
                </c:pt>
                <c:pt idx="3">
                  <c:v>196</c:v>
                </c:pt>
                <c:pt idx="4">
                  <c:v>267</c:v>
                </c:pt>
                <c:pt idx="5">
                  <c:v>385</c:v>
                </c:pt>
                <c:pt idx="6">
                  <c:v>601</c:v>
                </c:pt>
                <c:pt idx="7">
                  <c:v>1068</c:v>
                </c:pt>
                <c:pt idx="8">
                  <c:v>2401</c:v>
                </c:pt>
                <c:pt idx="9">
                  <c:v>9603</c:v>
                </c:pt>
              </c:numCache>
            </c:numRef>
          </c:xVal>
          <c:yVal>
            <c:numRef>
              <c:f>'Sample and margin of error'!$C$3:$C$12</c:f>
              <c:numCache>
                <c:formatCode>0%</c:formatCode>
                <c:ptCount val="10"/>
                <c:pt idx="0">
                  <c:v>0.1</c:v>
                </c:pt>
                <c:pt idx="1">
                  <c:v>0.09</c:v>
                </c:pt>
                <c:pt idx="2">
                  <c:v>0.08</c:v>
                </c:pt>
                <c:pt idx="3">
                  <c:v>7.0000000000000007E-2</c:v>
                </c:pt>
                <c:pt idx="4">
                  <c:v>0.06</c:v>
                </c:pt>
                <c:pt idx="5">
                  <c:v>0.05</c:v>
                </c:pt>
                <c:pt idx="6">
                  <c:v>3.9999999999999897E-2</c:v>
                </c:pt>
                <c:pt idx="7">
                  <c:v>2.9999999999999898E-2</c:v>
                </c:pt>
                <c:pt idx="8">
                  <c:v>1.99999999999999E-2</c:v>
                </c:pt>
                <c:pt idx="9">
                  <c:v>9.99999999999991E-3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44-47A0-9415-6E3AB5A35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534464"/>
        <c:axId val="461330112"/>
      </c:scatterChart>
      <c:valAx>
        <c:axId val="45153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330112"/>
        <c:crosses val="autoZero"/>
        <c:crossBetween val="midCat"/>
      </c:valAx>
      <c:valAx>
        <c:axId val="46133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3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FBA55C96-8572-497C-A60C-FCF5894AC764}">
          <cx:tx>
            <cx:txData>
              <cx:f>_xlchart.v1.0</cx:f>
              <cx:v>AGE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0</xdr:row>
      <xdr:rowOff>140017</xdr:rowOff>
    </xdr:from>
    <xdr:to>
      <xdr:col>11</xdr:col>
      <xdr:colOff>85725</xdr:colOff>
      <xdr:row>15</xdr:row>
      <xdr:rowOff>164782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E27558-3433-CBA2-2F31-330D9727A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529590</xdr:colOff>
      <xdr:row>16</xdr:row>
      <xdr:rowOff>172402</xdr:rowOff>
    </xdr:from>
    <xdr:to>
      <xdr:col>7</xdr:col>
      <xdr:colOff>152400</xdr:colOff>
      <xdr:row>41</xdr:row>
      <xdr:rowOff>95251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3DD1734-02AB-702E-285B-8BBE70F4B6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8790" y="3098482"/>
              <a:ext cx="2884170" cy="4494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9270-8E95-4B32-9F29-6EFECC607788}">
  <dimension ref="A1:G11"/>
  <sheetViews>
    <sheetView workbookViewId="0">
      <selection activeCell="F1" activeCellId="2" sqref="A1:B1048576 E1:E1048576 F1:F1048576"/>
    </sheetView>
  </sheetViews>
  <sheetFormatPr defaultRowHeight="14.4"/>
  <sheetData>
    <row r="1" spans="1:7">
      <c r="A1" s="1" t="s">
        <v>1</v>
      </c>
      <c r="B1" s="1" t="s">
        <v>0</v>
      </c>
      <c r="C1" s="1" t="s">
        <v>2</v>
      </c>
      <c r="D1" s="1"/>
      <c r="E1" s="1" t="s">
        <v>3</v>
      </c>
      <c r="F1" s="1" t="s">
        <v>1</v>
      </c>
    </row>
    <row r="2" spans="1:7">
      <c r="A2">
        <v>1</v>
      </c>
      <c r="B2">
        <f ca="1">RANDBETWEEN(18,45)</f>
        <v>39</v>
      </c>
      <c r="C2">
        <f t="shared" ref="C2:C11" ca="1" si="0">RAND()</f>
        <v>0.80443375207049328</v>
      </c>
      <c r="F2">
        <v>1</v>
      </c>
      <c r="G2" cm="1">
        <f t="array" aca="1" ref="G2:G4" ca="1">VLOOKUP(F2:F4,$A$1:$B$11,2,0)</f>
        <v>39</v>
      </c>
    </row>
    <row r="3" spans="1:7">
      <c r="A3">
        <v>9</v>
      </c>
      <c r="B3">
        <f t="shared" ref="B3:B11" ca="1" si="1">RANDBETWEEN(18,45)</f>
        <v>32</v>
      </c>
      <c r="C3">
        <f t="shared" ca="1" si="0"/>
        <v>0.49761430412737939</v>
      </c>
      <c r="F3">
        <v>9</v>
      </c>
      <c r="G3">
        <f ca="1"/>
        <v>32</v>
      </c>
    </row>
    <row r="4" spans="1:7">
      <c r="A4">
        <v>3</v>
      </c>
      <c r="B4">
        <f t="shared" ca="1" si="1"/>
        <v>27</v>
      </c>
      <c r="C4">
        <f t="shared" ca="1" si="0"/>
        <v>0.34018319885787573</v>
      </c>
      <c r="F4">
        <v>3</v>
      </c>
      <c r="G4">
        <f ca="1"/>
        <v>27</v>
      </c>
    </row>
    <row r="5" spans="1:7">
      <c r="A5">
        <v>8</v>
      </c>
      <c r="B5">
        <f t="shared" ca="1" si="1"/>
        <v>26</v>
      </c>
      <c r="C5">
        <f t="shared" ca="1" si="0"/>
        <v>0.82226100476916686</v>
      </c>
      <c r="G5">
        <f ca="1">AVERAGE(_xlfn.ANCHORARRAY(G2))</f>
        <v>32.666666666666664</v>
      </c>
    </row>
    <row r="6" spans="1:7">
      <c r="A6">
        <v>2</v>
      </c>
      <c r="B6">
        <f t="shared" ca="1" si="1"/>
        <v>28</v>
      </c>
      <c r="C6">
        <f t="shared" ca="1" si="0"/>
        <v>0.28032339558007602</v>
      </c>
    </row>
    <row r="7" spans="1:7">
      <c r="A7">
        <v>10</v>
      </c>
      <c r="B7">
        <f t="shared" ca="1" si="1"/>
        <v>26</v>
      </c>
      <c r="C7">
        <f t="shared" ca="1" si="0"/>
        <v>0.34310237122257203</v>
      </c>
    </row>
    <row r="8" spans="1:7">
      <c r="A8">
        <v>7</v>
      </c>
      <c r="B8">
        <f t="shared" ca="1" si="1"/>
        <v>30</v>
      </c>
      <c r="C8">
        <f t="shared" ca="1" si="0"/>
        <v>3.1662906958404791E-2</v>
      </c>
    </row>
    <row r="9" spans="1:7">
      <c r="A9">
        <v>4</v>
      </c>
      <c r="B9">
        <f t="shared" ca="1" si="1"/>
        <v>23</v>
      </c>
      <c r="C9">
        <f t="shared" ca="1" si="0"/>
        <v>0.85790372778711521</v>
      </c>
    </row>
    <row r="10" spans="1:7">
      <c r="A10">
        <v>5</v>
      </c>
      <c r="B10">
        <f t="shared" ca="1" si="1"/>
        <v>21</v>
      </c>
      <c r="C10">
        <f t="shared" ca="1" si="0"/>
        <v>0.14892515377383975</v>
      </c>
    </row>
    <row r="11" spans="1:7">
      <c r="A11">
        <v>6</v>
      </c>
      <c r="B11">
        <f t="shared" ca="1" si="1"/>
        <v>40</v>
      </c>
      <c r="C11">
        <f t="shared" ca="1" si="0"/>
        <v>2.9765456391243506E-2</v>
      </c>
    </row>
  </sheetData>
  <sortState xmlns:xlrd2="http://schemas.microsoft.com/office/spreadsheetml/2017/richdata2" ref="A2:C11">
    <sortCondition descending="1" ref="C2:C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3A00-7F23-4DFB-A02B-C77A1C67D3BB}">
  <dimension ref="A1:F11"/>
  <sheetViews>
    <sheetView workbookViewId="0">
      <selection activeCell="B1" sqref="B1:B11"/>
    </sheetView>
  </sheetViews>
  <sheetFormatPr defaultRowHeight="14.4"/>
  <sheetData>
    <row r="1" spans="1:6">
      <c r="A1" s="1" t="s">
        <v>1</v>
      </c>
      <c r="B1" s="1" t="s">
        <v>0</v>
      </c>
      <c r="C1" s="1" t="b">
        <v>1</v>
      </c>
      <c r="D1" s="1"/>
      <c r="E1" s="1" t="s">
        <v>3</v>
      </c>
      <c r="F1" s="1" t="s">
        <v>1</v>
      </c>
    </row>
    <row r="2" spans="1:6">
      <c r="A2">
        <v>1</v>
      </c>
      <c r="B2">
        <v>30</v>
      </c>
      <c r="C2" t="b">
        <v>1</v>
      </c>
      <c r="F2">
        <v>1</v>
      </c>
    </row>
    <row r="3" spans="1:6">
      <c r="A3">
        <v>2</v>
      </c>
      <c r="B3">
        <v>27</v>
      </c>
      <c r="F3">
        <v>5</v>
      </c>
    </row>
    <row r="4" spans="1:6">
      <c r="A4">
        <v>3</v>
      </c>
      <c r="B4">
        <v>25</v>
      </c>
      <c r="F4">
        <v>9</v>
      </c>
    </row>
    <row r="5" spans="1:6">
      <c r="A5">
        <v>4</v>
      </c>
      <c r="B5">
        <v>36</v>
      </c>
    </row>
    <row r="6" spans="1:6">
      <c r="A6">
        <v>5</v>
      </c>
      <c r="B6">
        <v>24</v>
      </c>
      <c r="C6" t="b">
        <v>1</v>
      </c>
    </row>
    <row r="7" spans="1:6">
      <c r="A7">
        <v>6</v>
      </c>
      <c r="B7">
        <v>40</v>
      </c>
    </row>
    <row r="8" spans="1:6">
      <c r="A8">
        <v>7</v>
      </c>
      <c r="B8">
        <v>40</v>
      </c>
    </row>
    <row r="9" spans="1:6">
      <c r="A9">
        <v>8</v>
      </c>
      <c r="B9">
        <v>28</v>
      </c>
    </row>
    <row r="10" spans="1:6">
      <c r="A10">
        <v>9</v>
      </c>
      <c r="B10">
        <v>35</v>
      </c>
      <c r="C10" t="b">
        <v>1</v>
      </c>
    </row>
    <row r="11" spans="1:6">
      <c r="A11">
        <v>10</v>
      </c>
      <c r="B11">
        <v>26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5FBD-F510-42C8-9E1B-5EF1935732DB}">
  <dimension ref="A2:C12"/>
  <sheetViews>
    <sheetView workbookViewId="0">
      <selection activeCell="E21" sqref="E21"/>
    </sheetView>
  </sheetViews>
  <sheetFormatPr defaultRowHeight="14.4"/>
  <sheetData>
    <row r="2" spans="1:3">
      <c r="B2" t="s">
        <v>5</v>
      </c>
      <c r="C2" t="s">
        <v>4</v>
      </c>
    </row>
    <row r="3" spans="1:3">
      <c r="B3">
        <v>97</v>
      </c>
      <c r="C3" s="2">
        <v>0.1</v>
      </c>
    </row>
    <row r="4" spans="1:3">
      <c r="B4">
        <v>119</v>
      </c>
      <c r="C4" s="3">
        <v>0.09</v>
      </c>
    </row>
    <row r="5" spans="1:3">
      <c r="B5">
        <v>151</v>
      </c>
      <c r="C5" s="2">
        <v>0.08</v>
      </c>
    </row>
    <row r="6" spans="1:3">
      <c r="B6">
        <v>196</v>
      </c>
      <c r="C6" s="3">
        <v>7.0000000000000007E-2</v>
      </c>
    </row>
    <row r="7" spans="1:3">
      <c r="B7">
        <v>267</v>
      </c>
      <c r="C7" s="2">
        <v>0.06</v>
      </c>
    </row>
    <row r="8" spans="1:3">
      <c r="A8">
        <v>400</v>
      </c>
      <c r="B8" s="4">
        <v>385</v>
      </c>
      <c r="C8" s="5">
        <v>0.05</v>
      </c>
    </row>
    <row r="9" spans="1:3">
      <c r="B9">
        <v>601</v>
      </c>
      <c r="C9" s="2">
        <v>3.9999999999999897E-2</v>
      </c>
    </row>
    <row r="10" spans="1:3">
      <c r="B10">
        <v>1068</v>
      </c>
      <c r="C10" s="3">
        <v>2.9999999999999898E-2</v>
      </c>
    </row>
    <row r="11" spans="1:3">
      <c r="B11">
        <v>2401</v>
      </c>
      <c r="C11" s="2">
        <v>1.99999999999999E-2</v>
      </c>
    </row>
    <row r="12" spans="1:3">
      <c r="B12">
        <v>9603</v>
      </c>
      <c r="C12" s="2">
        <v>9.99999999999991E-3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068F-687E-41D9-A5EC-110995F1DF34}">
  <dimension ref="B3:L51"/>
  <sheetViews>
    <sheetView tabSelected="1" topLeftCell="A10" workbookViewId="0">
      <selection activeCell="K30" sqref="K30"/>
    </sheetView>
  </sheetViews>
  <sheetFormatPr defaultRowHeight="14.4"/>
  <cols>
    <col min="5" max="6" width="10.44140625" customWidth="1"/>
    <col min="9" max="9" width="13.5546875" customWidth="1"/>
  </cols>
  <sheetData>
    <row r="3" spans="2:8">
      <c r="B3" s="1" t="s">
        <v>6</v>
      </c>
      <c r="C3" s="1" t="s">
        <v>11</v>
      </c>
      <c r="D3" s="1" t="s">
        <v>12</v>
      </c>
      <c r="E3" s="1" t="s">
        <v>14</v>
      </c>
      <c r="F3" s="1"/>
      <c r="G3" s="1" t="s">
        <v>15</v>
      </c>
      <c r="H3">
        <f ca="1">COUNT(B:B)</f>
        <v>43</v>
      </c>
    </row>
    <row r="4" spans="2:8">
      <c r="B4">
        <v>20</v>
      </c>
      <c r="C4" cm="1">
        <f t="array" ref="C4:C11">_xlfn._xlws.SORT(B4:B11)</f>
        <v>15</v>
      </c>
      <c r="D4">
        <f>B4-$H$4</f>
        <v>-3.125</v>
      </c>
      <c r="E4">
        <f>D4^2</f>
        <v>9.765625</v>
      </c>
      <c r="G4" t="s">
        <v>7</v>
      </c>
      <c r="H4">
        <f>AVERAGE(B4:B11)</f>
        <v>23.125</v>
      </c>
    </row>
    <row r="5" spans="2:8">
      <c r="B5">
        <v>25</v>
      </c>
      <c r="C5">
        <v>18</v>
      </c>
      <c r="D5">
        <f t="shared" ref="D5:D11" si="0">B5-$H$4</f>
        <v>1.875</v>
      </c>
      <c r="E5">
        <f t="shared" ref="E5:E11" si="1">D5^2</f>
        <v>3.515625</v>
      </c>
      <c r="G5" t="s">
        <v>8</v>
      </c>
      <c r="H5">
        <f>MEDIAN(B4:B11)</f>
        <v>21</v>
      </c>
    </row>
    <row r="6" spans="2:8">
      <c r="B6">
        <v>25</v>
      </c>
      <c r="C6">
        <v>20</v>
      </c>
      <c r="D6">
        <f t="shared" si="0"/>
        <v>1.875</v>
      </c>
      <c r="E6">
        <f t="shared" si="1"/>
        <v>3.515625</v>
      </c>
      <c r="G6" t="s">
        <v>9</v>
      </c>
      <c r="H6">
        <f>MODE(B4:B11)</f>
        <v>25</v>
      </c>
    </row>
    <row r="7" spans="2:8">
      <c r="B7">
        <v>21</v>
      </c>
      <c r="C7">
        <v>21</v>
      </c>
      <c r="D7">
        <f t="shared" si="0"/>
        <v>-2.125</v>
      </c>
      <c r="E7">
        <f t="shared" si="1"/>
        <v>4.515625</v>
      </c>
      <c r="G7" t="s">
        <v>10</v>
      </c>
      <c r="H7" cm="1">
        <f t="array" ref="H7:H8">_xlfn.MODE.MULT(B4:B11)</f>
        <v>25</v>
      </c>
    </row>
    <row r="8" spans="2:8">
      <c r="B8">
        <v>18</v>
      </c>
      <c r="C8">
        <v>21</v>
      </c>
      <c r="D8">
        <f t="shared" si="0"/>
        <v>-5.125</v>
      </c>
      <c r="E8">
        <f t="shared" si="1"/>
        <v>26.265625</v>
      </c>
      <c r="H8">
        <v>21</v>
      </c>
    </row>
    <row r="9" spans="2:8">
      <c r="B9">
        <v>40</v>
      </c>
      <c r="C9">
        <v>25</v>
      </c>
      <c r="D9">
        <f t="shared" si="0"/>
        <v>16.875</v>
      </c>
      <c r="E9">
        <f t="shared" si="1"/>
        <v>284.765625</v>
      </c>
    </row>
    <row r="10" spans="2:8">
      <c r="B10">
        <v>21</v>
      </c>
      <c r="C10">
        <v>25</v>
      </c>
      <c r="D10">
        <f t="shared" si="0"/>
        <v>-2.125</v>
      </c>
      <c r="E10">
        <f t="shared" si="1"/>
        <v>4.515625</v>
      </c>
      <c r="G10" t="s">
        <v>13</v>
      </c>
      <c r="H10">
        <f>_xlfn.VAR.S(B4:B11)</f>
        <v>57.553571428571431</v>
      </c>
    </row>
    <row r="11" spans="2:8">
      <c r="B11">
        <v>15</v>
      </c>
      <c r="C11">
        <v>40</v>
      </c>
      <c r="D11">
        <f t="shared" si="0"/>
        <v>-8.125</v>
      </c>
      <c r="E11">
        <f t="shared" si="1"/>
        <v>66.015625</v>
      </c>
      <c r="G11" t="s">
        <v>16</v>
      </c>
      <c r="H11">
        <f>SQRT(H10)</f>
        <v>7.5864070170648921</v>
      </c>
    </row>
    <row r="12" spans="2:8">
      <c r="D12" t="s">
        <v>13</v>
      </c>
      <c r="E12">
        <f ca="1">SUM(E4:E11)/(H3-1)</f>
        <v>9.5922619047619051</v>
      </c>
    </row>
    <row r="13" spans="2:8">
      <c r="D13" t="s">
        <v>16</v>
      </c>
      <c r="E13">
        <f ca="1">SQRT(E12)</f>
        <v>3.0971376954797964</v>
      </c>
    </row>
    <row r="16" spans="2:8">
      <c r="B16" s="1" t="s">
        <v>0</v>
      </c>
    </row>
    <row r="17" spans="2:12">
      <c r="B17">
        <f ca="1">RANDBETWEEN(18,50)</f>
        <v>19</v>
      </c>
    </row>
    <row r="18" spans="2:12">
      <c r="B18">
        <f t="shared" ref="B18:B51" ca="1" si="2">RANDBETWEEN(18,50)</f>
        <v>50</v>
      </c>
    </row>
    <row r="19" spans="2:12">
      <c r="B19">
        <f t="shared" ca="1" si="2"/>
        <v>28</v>
      </c>
    </row>
    <row r="20" spans="2:12">
      <c r="B20">
        <f t="shared" ca="1" si="2"/>
        <v>39</v>
      </c>
      <c r="I20" t="s">
        <v>7</v>
      </c>
      <c r="J20">
        <f ca="1">AVERAGE(B17:B51)</f>
        <v>36.571428571428569</v>
      </c>
    </row>
    <row r="21" spans="2:12">
      <c r="B21">
        <f t="shared" ca="1" si="2"/>
        <v>24</v>
      </c>
      <c r="I21" t="s">
        <v>8</v>
      </c>
      <c r="J21" s="6">
        <f ca="1">MEDIAN(B17:B51)</f>
        <v>38</v>
      </c>
    </row>
    <row r="22" spans="2:12">
      <c r="B22">
        <f t="shared" ca="1" si="2"/>
        <v>21</v>
      </c>
    </row>
    <row r="23" spans="2:12">
      <c r="B23">
        <f t="shared" ca="1" si="2"/>
        <v>39</v>
      </c>
      <c r="I23" t="s">
        <v>18</v>
      </c>
    </row>
    <row r="24" spans="2:12">
      <c r="B24">
        <f t="shared" ca="1" si="2"/>
        <v>37</v>
      </c>
    </row>
    <row r="25" spans="2:12">
      <c r="B25">
        <f t="shared" ca="1" si="2"/>
        <v>43</v>
      </c>
    </row>
    <row r="26" spans="2:12">
      <c r="B26">
        <f t="shared" ca="1" si="2"/>
        <v>41</v>
      </c>
    </row>
    <row r="27" spans="2:12">
      <c r="B27">
        <f t="shared" ca="1" si="2"/>
        <v>48</v>
      </c>
      <c r="I27" t="s">
        <v>19</v>
      </c>
      <c r="J27">
        <f ca="1">PERCENTILE(B17:$B$51,0.1)</f>
        <v>22.200000000000003</v>
      </c>
      <c r="K27">
        <f ca="1">COUNTIF(B17:$B$51,"&lt;"&amp;J27)</f>
        <v>4</v>
      </c>
      <c r="L27">
        <f ca="1">COUNTIF($B17:C$51,"&gt;"&amp;J27)</f>
        <v>31</v>
      </c>
    </row>
    <row r="28" spans="2:12">
      <c r="B28">
        <f t="shared" ca="1" si="2"/>
        <v>24</v>
      </c>
      <c r="I28" t="s">
        <v>20</v>
      </c>
      <c r="J28">
        <f ca="1">PERCENTILE($B$17:$B$51,0.25)</f>
        <v>30</v>
      </c>
      <c r="K28">
        <f ca="1">COUNTIF(B18:$B$51,"&lt;"&amp;J28)</f>
        <v>8</v>
      </c>
      <c r="L28">
        <f ca="1">COUNTIF($B18:C$51,"&gt;"&amp;J28)</f>
        <v>26</v>
      </c>
    </row>
    <row r="29" spans="2:12">
      <c r="B29">
        <f t="shared" ca="1" si="2"/>
        <v>46</v>
      </c>
      <c r="I29" t="s">
        <v>22</v>
      </c>
      <c r="J29" s="6">
        <f ca="1">PERCENTILE($B$17:$B$51,0.5)</f>
        <v>38</v>
      </c>
      <c r="K29">
        <f ca="1">COUNTIF(B19:$B$51,"&lt;"&amp;J29)</f>
        <v>15</v>
      </c>
      <c r="L29">
        <f ca="1">COUNTIF($B19:C$51,"&gt;"&amp;J29)</f>
        <v>16</v>
      </c>
    </row>
    <row r="30" spans="2:12">
      <c r="B30">
        <f t="shared" ca="1" si="2"/>
        <v>40</v>
      </c>
      <c r="I30" t="s">
        <v>21</v>
      </c>
      <c r="J30" s="7">
        <f ca="1">PERCENTILE($B$17:$B$51,0.75)</f>
        <v>44.5</v>
      </c>
      <c r="K30">
        <f ca="1">COUNTIF(B20:$B$51,"&lt;"&amp;J30)</f>
        <v>24</v>
      </c>
      <c r="L30">
        <f ca="1">COUNTIF($B20:C$51,"&gt;"&amp;J30)</f>
        <v>8</v>
      </c>
    </row>
    <row r="31" spans="2:12">
      <c r="B31">
        <f t="shared" ca="1" si="2"/>
        <v>45</v>
      </c>
      <c r="I31" t="s">
        <v>23</v>
      </c>
      <c r="J31">
        <f ca="1">QUARTILE($B$17:$B$51,0)</f>
        <v>19</v>
      </c>
    </row>
    <row r="32" spans="2:12">
      <c r="B32">
        <f t="shared" ca="1" si="2"/>
        <v>19</v>
      </c>
      <c r="I32" t="s">
        <v>24</v>
      </c>
      <c r="J32">
        <f ca="1">QUARTILE($B$17:$B$51,1)</f>
        <v>30</v>
      </c>
    </row>
    <row r="33" spans="2:10">
      <c r="B33">
        <f t="shared" ca="1" si="2"/>
        <v>45</v>
      </c>
      <c r="I33" t="s">
        <v>25</v>
      </c>
      <c r="J33" s="6">
        <f ca="1">QUARTILE($B$17:$B$51,2)</f>
        <v>38</v>
      </c>
    </row>
    <row r="34" spans="2:10">
      <c r="B34">
        <f t="shared" ca="1" si="2"/>
        <v>33</v>
      </c>
      <c r="I34" t="s">
        <v>26</v>
      </c>
      <c r="J34" s="7">
        <f ca="1">QUARTILE($B$17:$B$51,3)</f>
        <v>44.5</v>
      </c>
    </row>
    <row r="35" spans="2:10">
      <c r="B35">
        <f t="shared" ca="1" si="2"/>
        <v>44</v>
      </c>
      <c r="I35" t="s">
        <v>27</v>
      </c>
      <c r="J35">
        <f ca="1">QUARTILE($B$17:$B$51,4)</f>
        <v>50</v>
      </c>
    </row>
    <row r="36" spans="2:10">
      <c r="B36">
        <f t="shared" ca="1" si="2"/>
        <v>37</v>
      </c>
      <c r="I36" t="s">
        <v>17</v>
      </c>
      <c r="J36">
        <f ca="1">J34-J32</f>
        <v>14.5</v>
      </c>
    </row>
    <row r="37" spans="2:10">
      <c r="B37">
        <f t="shared" ca="1" si="2"/>
        <v>39</v>
      </c>
    </row>
    <row r="38" spans="2:10">
      <c r="B38">
        <f t="shared" ca="1" si="2"/>
        <v>37</v>
      </c>
    </row>
    <row r="39" spans="2:10">
      <c r="B39">
        <f t="shared" ca="1" si="2"/>
        <v>20</v>
      </c>
    </row>
    <row r="40" spans="2:10">
      <c r="B40">
        <f t="shared" ca="1" si="2"/>
        <v>35</v>
      </c>
    </row>
    <row r="41" spans="2:10">
      <c r="B41">
        <f t="shared" ca="1" si="2"/>
        <v>50</v>
      </c>
    </row>
    <row r="42" spans="2:10">
      <c r="B42">
        <f t="shared" ca="1" si="2"/>
        <v>41</v>
      </c>
    </row>
    <row r="43" spans="2:10">
      <c r="B43">
        <f t="shared" ca="1" si="2"/>
        <v>50</v>
      </c>
    </row>
    <row r="44" spans="2:10">
      <c r="B44">
        <f t="shared" ca="1" si="2"/>
        <v>24</v>
      </c>
    </row>
    <row r="45" spans="2:10">
      <c r="B45">
        <f t="shared" ca="1" si="2"/>
        <v>45</v>
      </c>
    </row>
    <row r="46" spans="2:10">
      <c r="B46">
        <f t="shared" ca="1" si="2"/>
        <v>38</v>
      </c>
    </row>
    <row r="47" spans="2:10">
      <c r="B47">
        <f t="shared" ca="1" si="2"/>
        <v>38</v>
      </c>
    </row>
    <row r="48" spans="2:10">
      <c r="B48">
        <f t="shared" ca="1" si="2"/>
        <v>32</v>
      </c>
    </row>
    <row r="49" spans="2:2">
      <c r="B49">
        <f t="shared" ca="1" si="2"/>
        <v>33</v>
      </c>
    </row>
    <row r="50" spans="2:2">
      <c r="B50">
        <f t="shared" ca="1" si="2"/>
        <v>27</v>
      </c>
    </row>
    <row r="51" spans="2:2">
      <c r="B51">
        <f t="shared" ca="1" si="2"/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random sampling</vt:lpstr>
      <vt:lpstr>Systematic Random sampling</vt:lpstr>
      <vt:lpstr>Sample and margin of error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Puttipong Charoennantawong</dc:creator>
  <cp:lastModifiedBy>Puttipong Charoennantawong</cp:lastModifiedBy>
  <dcterms:created xsi:type="dcterms:W3CDTF">2024-02-27T13:19:42Z</dcterms:created>
  <dcterms:modified xsi:type="dcterms:W3CDTF">2024-05-14T15:13:12Z</dcterms:modified>
</cp:coreProperties>
</file>