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liczenie tranzystora" sheetId="1" state="visible" r:id="rId2"/>
    <sheet name="obliczenia mostk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<sst xmlns="http://schemas.openxmlformats.org/spreadsheetml/2006/main" count="82" uniqueCount="64">
  <si>
    <t xml:space="preserve">Global settings</t>
  </si>
  <si>
    <t xml:space="preserve">Heatsink</t>
  </si>
  <si>
    <t xml:space="preserve">Rth</t>
  </si>
  <si>
    <t xml:space="preserve">Temp. ambient</t>
  </si>
  <si>
    <t xml:space="preserve">Load current</t>
  </si>
  <si>
    <t xml:space="preserve">Supply voltage</t>
  </si>
  <si>
    <t xml:space="preserve">657-25ABPE</t>
  </si>
  <si>
    <t xml:space="preserve">TA</t>
  </si>
  <si>
    <t xml:space="preserve">I</t>
  </si>
  <si>
    <t xml:space="preserve">U</t>
  </si>
  <si>
    <t xml:space="preserve">SK29-38S</t>
  </si>
  <si>
    <t xml:space="preserve">℃</t>
  </si>
  <si>
    <t xml:space="preserve">A</t>
  </si>
  <si>
    <t xml:space="preserve">V</t>
  </si>
  <si>
    <t xml:space="preserve">FK210SACB</t>
  </si>
  <si>
    <t xml:space="preserve">Datasheet</t>
  </si>
  <si>
    <t xml:space="preserve">Per-device settings</t>
  </si>
  <si>
    <t xml:space="preserve">calculated</t>
  </si>
  <si>
    <t xml:space="preserve">Max. power dissipation</t>
  </si>
  <si>
    <t xml:space="preserve">Junction temp., when PD_max is applicable</t>
  </si>
  <si>
    <t xml:space="preserve">Thermal res. Junction-ambient max</t>
  </si>
  <si>
    <t xml:space="preserve">Thermal res. Case-sink typical</t>
  </si>
  <si>
    <t xml:space="preserve">Thermal res. Junction-case max</t>
  </si>
  <si>
    <t xml:space="preserve">Gate-source voltage</t>
  </si>
  <si>
    <t xml:space="preserve">Drain-source resistance in ON state</t>
  </si>
  <si>
    <t xml:space="preserve">Max junction temperature</t>
  </si>
  <si>
    <t xml:space="preserve">Number of transistors</t>
  </si>
  <si>
    <t xml:space="preserve">Heatsink thermal res.</t>
  </si>
  <si>
    <t xml:space="preserve">power to dissipate</t>
  </si>
  <si>
    <t xml:space="preserve">no heatsink</t>
  </si>
  <si>
    <t xml:space="preserve">with heatsink</t>
  </si>
  <si>
    <t xml:space="preserve">model</t>
  </si>
  <si>
    <t xml:space="preserve">PD_max</t>
  </si>
  <si>
    <t xml:space="preserve">Tc(PD_max)</t>
  </si>
  <si>
    <t xml:space="preserve">RthJA_max</t>
  </si>
  <si>
    <t xml:space="preserve">RthCS_typ</t>
  </si>
  <si>
    <t xml:space="preserve">RthJC_max</t>
  </si>
  <si>
    <t xml:space="preserve">VGS</t>
  </si>
  <si>
    <t xml:space="preserve">RDS(on)_max</t>
  </si>
  <si>
    <t xml:space="preserve">Tj_max</t>
  </si>
  <si>
    <t xml:space="preserve">n</t>
  </si>
  <si>
    <t xml:space="preserve">RthSA</t>
  </si>
  <si>
    <t xml:space="preserve">P</t>
  </si>
  <si>
    <t xml:space="preserve">T</t>
  </si>
  <si>
    <t xml:space="preserve">T_</t>
  </si>
  <si>
    <t xml:space="preserve">W</t>
  </si>
  <si>
    <t xml:space="preserve">℃/W</t>
  </si>
  <si>
    <t xml:space="preserve">Ω</t>
  </si>
  <si>
    <t xml:space="preserve">-</t>
  </si>
  <si>
    <t xml:space="preserve">AO4402G</t>
  </si>
  <si>
    <t xml:space="preserve">none</t>
  </si>
  <si>
    <t xml:space="preserve">AOD66406</t>
  </si>
  <si>
    <t xml:space="preserve">IRFP460</t>
  </si>
  <si>
    <t xml:space="preserve">IRL540</t>
  </si>
  <si>
    <t xml:space="preserve">IPP180N10N3G</t>
  </si>
  <si>
    <t xml:space="preserve">STP55NF06 </t>
  </si>
  <si>
    <t xml:space="preserve">TB6612FNG</t>
  </si>
  <si>
    <t xml:space="preserve">https://www.tme.eu/Document/f69c44f5b284761d41a1fa952256eb8d/TB6612FNG.pdf</t>
  </si>
  <si>
    <t xml:space="preserve">Średni prąd [mA]:</t>
  </si>
  <si>
    <t xml:space="preserve">Maksymalny prąd [mA]:</t>
  </si>
  <si>
    <t xml:space="preserve">ostatnio tego używaliśmy?</t>
  </si>
  <si>
    <t xml:space="preserve">https://botland.com.pl/sterowniki-silnikow-moduly/32-tb6612fng-dwukanalowy-sterownik-silnikow-135v1a-pololu-713-5904422307738.html</t>
  </si>
  <si>
    <t xml:space="preserve">max pwm:</t>
  </si>
  <si>
    <t xml:space="preserve">100kHz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</si>
</sst>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809]General"/>
    <numFmt numFmtId="166" formatCode="[$-415]General"/>
    <numFmt numFmtId="167" formatCode="[$-415]0.0000"/>
    <numFmt numFmtId="168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2E353B"/>
      <name val="Arial"/>
      <family val="2"/>
      <charset val="1"/>
    </font>
    <font>
      <b val="true"/>
      <sz val="13"/>
      <color rgb="FF2E353B"/>
      <name val="Constantia"/>
      <family val="1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5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91440</xdr:colOff>
      <xdr:row>7</xdr:row>
      <xdr:rowOff>83880</xdr:rowOff>
    </xdr:from>
    <xdr:to>
      <xdr:col>21</xdr:col>
      <xdr:colOff>467280</xdr:colOff>
      <xdr:row>12</xdr:row>
      <xdr:rowOff>111960</xdr:rowOff>
    </xdr:to>
    <xdr:pic>
      <xdr:nvPicPr>
        <xdr:cNvPr id="0" name="Obraz 1" descr=""/>
        <xdr:cNvPicPr/>
      </xdr:nvPicPr>
      <xdr:blipFill>
        <a:blip r:embed="rId1"/>
        <a:srcRect l="0" t="11514" r="0" b="0"/>
        <a:stretch/>
      </xdr:blipFill>
      <xdr:spPr>
        <a:xfrm>
          <a:off x="11014560" y="1340640"/>
          <a:ext cx="6446520" cy="927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me.eu/pl/details/657-25abpe/radiatory/wakefield-thermal/" TargetMode="External"/><Relationship Id="rId2" Type="http://schemas.openxmlformats.org/officeDocument/2006/relationships/hyperlink" Target="https://www.tme.eu/pl/details/sk29-38s/radiatory/" TargetMode="External"/><Relationship Id="rId3" Type="http://schemas.openxmlformats.org/officeDocument/2006/relationships/hyperlink" Target="https://www.tme.eu/pl/details/fk210sacb/radiatory/fischer-elektronik/" TargetMode="External"/><Relationship Id="rId4" Type="http://schemas.openxmlformats.org/officeDocument/2006/relationships/hyperlink" Target="https://www.tme.eu/pl/details/ao4402g/tranzystory-z-kanalem-n-smd/alpha-omega-semiconductor/" TargetMode="External"/><Relationship Id="rId5" Type="http://schemas.openxmlformats.org/officeDocument/2006/relationships/hyperlink" Target="https://www.tme.eu/pl/details/ao4402g/tranzystory-z-kanalem-n-smd/alpha-omega-semiconductor/" TargetMode="External"/><Relationship Id="rId6" Type="http://schemas.openxmlformats.org/officeDocument/2006/relationships/hyperlink" Target="https://www.tme.eu/pl/details/ao4402g/tranzystory-z-kanalem-n-smd/alpha-omega-semiconductor/" TargetMode="External"/><Relationship Id="rId7" Type="http://schemas.openxmlformats.org/officeDocument/2006/relationships/hyperlink" Target="https://www.tme.eu/pl/details/ao4402g/tranzystory-z-kanalem-n-smd/alpha-omega-semiconductor/" TargetMode="External"/><Relationship Id="rId8" Type="http://schemas.openxmlformats.org/officeDocument/2006/relationships/hyperlink" Target="https://www.tme.eu/pl/details/aod66406/tranzystory-z-kanalem-n-smd/alpha-omega-semiconductor/" TargetMode="External"/><Relationship Id="rId9" Type="http://schemas.openxmlformats.org/officeDocument/2006/relationships/hyperlink" Target="https://www.tme.eu/pl/details/aod66406/tranzystory-z-kanalem-n-smd/alpha-omega-semiconductor/" TargetMode="External"/><Relationship Id="rId10" Type="http://schemas.openxmlformats.org/officeDocument/2006/relationships/hyperlink" Target="https://www.vishay.com/docs/91237/91237.pdf" TargetMode="External"/><Relationship Id="rId11" Type="http://schemas.openxmlformats.org/officeDocument/2006/relationships/hyperlink" Target="https://www.vishay.com/docs/91300/sihl540.pdf" TargetMode="External"/><Relationship Id="rId12" Type="http://schemas.openxmlformats.org/officeDocument/2006/relationships/hyperlink" Target="https://www.tme.eu/pl/details/ipp180n10n3gxksa1/tranzystory-z-kanalem-n-tht/infineon-technologies/" TargetMode="External"/><Relationship Id="rId13" Type="http://schemas.openxmlformats.org/officeDocument/2006/relationships/hyperlink" Target="https://www.tme.eu/pl/details/stp55nf06/tranzystory-z-kanalem-n-tht/stmicroelectronic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3" activeCellId="0" sqref="I3"/>
    </sheetView>
  </sheetViews>
  <sheetFormatPr defaultColWidth="10.76953125" defaultRowHeight="13.8" zeroHeight="false" outlineLevelRow="0" outlineLevelCol="0"/>
  <cols>
    <col collapsed="false" customWidth="true" hidden="false" outlineLevel="0" max="2" min="2" style="1" width="11.05"/>
    <col collapsed="false" customWidth="true" hidden="false" outlineLevel="0" max="3" min="3" style="0" width="12.51"/>
    <col collapsed="false" customWidth="true" hidden="false" outlineLevel="0" max="4" min="4" style="1" width="13.54"/>
    <col collapsed="false" customWidth="true" hidden="false" outlineLevel="0" max="5" min="5" style="1" width="13"/>
    <col collapsed="false" customWidth="true" hidden="false" outlineLevel="0" max="6" min="6" style="1" width="12.24"/>
    <col collapsed="false" customWidth="true" hidden="false" outlineLevel="0" max="7" min="7" style="1" width="9.21"/>
    <col collapsed="false" customWidth="true" hidden="false" outlineLevel="0" max="8" min="8" style="1" width="13.54"/>
    <col collapsed="false" customWidth="true" hidden="false" outlineLevel="0" max="9" min="9" style="1" width="12.68"/>
    <col collapsed="false" customWidth="true" hidden="false" outlineLevel="0" max="10" min="10" style="1" width="9.53"/>
    <col collapsed="false" customWidth="true" hidden="false" outlineLevel="0" max="11" min="11" style="1" width="11.35"/>
    <col collapsed="false" customWidth="true" hidden="false" outlineLevel="0" max="12" min="12" style="1" width="9.53"/>
    <col collapsed="false" customWidth="true" hidden="false" outlineLevel="0" max="13" min="13" style="1" width="9.42"/>
    <col collapsed="false" customWidth="true" hidden="false" outlineLevel="0" max="14" min="14" style="1" width="10.29"/>
  </cols>
  <sheetData>
    <row r="1" customFormat="false" ht="13.8" hidden="false" customHeight="false" outlineLevel="0" collapsed="false">
      <c r="A1" s="2"/>
      <c r="B1" s="3" t="s">
        <v>0</v>
      </c>
      <c r="C1" s="3"/>
      <c r="D1" s="3"/>
      <c r="E1" s="2"/>
      <c r="F1" s="4" t="s">
        <v>1</v>
      </c>
      <c r="G1" s="5" t="s">
        <v>2</v>
      </c>
      <c r="H1" s="6"/>
      <c r="I1" s="7"/>
      <c r="J1" s="7"/>
      <c r="K1" s="7"/>
      <c r="L1" s="7"/>
      <c r="M1" s="7"/>
      <c r="N1" s="7"/>
    </row>
    <row r="2" customFormat="false" ht="26.7" hidden="false" customHeight="false" outlineLevel="0" collapsed="false">
      <c r="A2" s="8"/>
      <c r="B2" s="9" t="s">
        <v>3</v>
      </c>
      <c r="C2" s="10" t="s">
        <v>4</v>
      </c>
      <c r="D2" s="11" t="s">
        <v>5</v>
      </c>
      <c r="E2" s="12"/>
      <c r="F2" s="13" t="s">
        <v>6</v>
      </c>
      <c r="G2" s="14" t="n">
        <v>2.7</v>
      </c>
      <c r="H2" s="7"/>
      <c r="I2" s="15"/>
      <c r="J2" s="7"/>
      <c r="K2" s="7"/>
      <c r="L2" s="7"/>
      <c r="M2" s="7"/>
      <c r="N2" s="7"/>
    </row>
    <row r="3" customFormat="false" ht="13.8" hidden="false" customHeight="false" outlineLevel="0" collapsed="false">
      <c r="A3" s="8"/>
      <c r="B3" s="16" t="s">
        <v>7</v>
      </c>
      <c r="C3" s="17" t="s">
        <v>8</v>
      </c>
      <c r="D3" s="18" t="s">
        <v>9</v>
      </c>
      <c r="E3" s="12"/>
      <c r="F3" s="19" t="s">
        <v>10</v>
      </c>
      <c r="G3" s="14" t="n">
        <v>8.5</v>
      </c>
      <c r="H3" s="20"/>
      <c r="I3" s="7"/>
      <c r="J3" s="7"/>
      <c r="K3" s="7"/>
      <c r="L3" s="7"/>
      <c r="M3" s="7"/>
      <c r="N3" s="7"/>
    </row>
    <row r="4" customFormat="false" ht="13.8" hidden="false" customHeight="false" outlineLevel="0" collapsed="false">
      <c r="A4" s="8"/>
      <c r="B4" s="21" t="s">
        <v>11</v>
      </c>
      <c r="C4" s="22" t="s">
        <v>12</v>
      </c>
      <c r="D4" s="23" t="s">
        <v>13</v>
      </c>
      <c r="E4" s="12"/>
      <c r="F4" s="24" t="s">
        <v>14</v>
      </c>
      <c r="G4" s="25" t="n">
        <v>18</v>
      </c>
      <c r="H4" s="20"/>
      <c r="I4" s="7"/>
      <c r="J4" s="7"/>
      <c r="K4" s="7"/>
      <c r="L4" s="7"/>
      <c r="M4" s="7"/>
      <c r="N4" s="7"/>
    </row>
    <row r="5" customFormat="false" ht="13.8" hidden="false" customHeight="false" outlineLevel="0" collapsed="false">
      <c r="A5" s="8"/>
      <c r="B5" s="26" t="n">
        <v>40</v>
      </c>
      <c r="C5" s="27" t="n">
        <v>16.8</v>
      </c>
      <c r="D5" s="28" t="n">
        <v>8.4</v>
      </c>
      <c r="E5" s="12"/>
      <c r="F5" s="12"/>
      <c r="G5" s="12"/>
      <c r="H5" s="7"/>
      <c r="I5" s="7"/>
      <c r="J5" s="7"/>
      <c r="K5" s="7"/>
      <c r="L5" s="7"/>
      <c r="M5" s="7"/>
      <c r="N5" s="7"/>
    </row>
    <row r="6" customFormat="false" ht="13.8" hidden="false" customHeight="false" outlineLevel="0" collapsed="false">
      <c r="A6" s="7"/>
      <c r="B6" s="7"/>
      <c r="C6" s="7"/>
      <c r="D6" s="7"/>
      <c r="E6" s="29"/>
      <c r="F6" s="29"/>
      <c r="G6" s="29"/>
      <c r="H6" s="7"/>
      <c r="I6" s="7"/>
      <c r="J6" s="7"/>
      <c r="K6" s="7"/>
      <c r="L6" s="7"/>
      <c r="M6" s="7"/>
      <c r="N6" s="7"/>
    </row>
    <row r="7" customFormat="false" ht="13.8" hidden="false" customHeight="false" outlineLevel="0" collapsed="false">
      <c r="A7" s="17"/>
      <c r="B7" s="3" t="s">
        <v>15</v>
      </c>
      <c r="C7" s="3"/>
      <c r="D7" s="3"/>
      <c r="E7" s="3"/>
      <c r="F7" s="3"/>
      <c r="G7" s="3"/>
      <c r="H7" s="3"/>
      <c r="I7" s="3"/>
      <c r="J7" s="3" t="s">
        <v>16</v>
      </c>
      <c r="K7" s="3"/>
      <c r="L7" s="3" t="s">
        <v>17</v>
      </c>
      <c r="M7" s="3"/>
      <c r="N7" s="3"/>
    </row>
    <row r="8" customFormat="false" ht="60.9" hidden="false" customHeight="true" outlineLevel="0" collapsed="false">
      <c r="A8" s="30"/>
      <c r="B8" s="9" t="s">
        <v>18</v>
      </c>
      <c r="C8" s="10" t="s">
        <v>19</v>
      </c>
      <c r="D8" s="10" t="s">
        <v>20</v>
      </c>
      <c r="E8" s="10" t="s">
        <v>21</v>
      </c>
      <c r="F8" s="10" t="s">
        <v>22</v>
      </c>
      <c r="G8" s="10" t="s">
        <v>23</v>
      </c>
      <c r="H8" s="10" t="s">
        <v>24</v>
      </c>
      <c r="I8" s="11" t="s">
        <v>25</v>
      </c>
      <c r="J8" s="31" t="s">
        <v>26</v>
      </c>
      <c r="K8" s="11" t="s">
        <v>27</v>
      </c>
      <c r="L8" s="9" t="s">
        <v>28</v>
      </c>
      <c r="M8" s="10" t="s">
        <v>29</v>
      </c>
      <c r="N8" s="11" t="s">
        <v>30</v>
      </c>
    </row>
    <row r="9" s="36" customFormat="true" ht="13.8" hidden="false" customHeight="false" outlineLevel="0" collapsed="false">
      <c r="A9" s="32" t="s">
        <v>31</v>
      </c>
      <c r="B9" s="33" t="s">
        <v>32</v>
      </c>
      <c r="C9" s="32" t="s">
        <v>33</v>
      </c>
      <c r="D9" s="32" t="s">
        <v>34</v>
      </c>
      <c r="E9" s="32" t="s">
        <v>35</v>
      </c>
      <c r="F9" s="32" t="s">
        <v>36</v>
      </c>
      <c r="G9" s="32" t="s">
        <v>37</v>
      </c>
      <c r="H9" s="32" t="s">
        <v>38</v>
      </c>
      <c r="I9" s="34" t="s">
        <v>39</v>
      </c>
      <c r="J9" s="35" t="s">
        <v>40</v>
      </c>
      <c r="K9" s="34" t="s">
        <v>41</v>
      </c>
      <c r="L9" s="33" t="s">
        <v>42</v>
      </c>
      <c r="M9" s="32" t="s">
        <v>43</v>
      </c>
      <c r="N9" s="34" t="s">
        <v>44</v>
      </c>
      <c r="XFB9" s="37"/>
      <c r="XFC9" s="37"/>
      <c r="XFD9" s="37"/>
    </row>
    <row r="10" s="41" customFormat="true" ht="13.8" hidden="false" customHeight="false" outlineLevel="0" collapsed="false">
      <c r="A10" s="32"/>
      <c r="B10" s="38" t="s">
        <v>45</v>
      </c>
      <c r="C10" s="39" t="s">
        <v>11</v>
      </c>
      <c r="D10" s="39" t="s">
        <v>46</v>
      </c>
      <c r="E10" s="39" t="s">
        <v>46</v>
      </c>
      <c r="F10" s="39" t="s">
        <v>46</v>
      </c>
      <c r="G10" s="39" t="s">
        <v>13</v>
      </c>
      <c r="H10" s="39" t="s">
        <v>47</v>
      </c>
      <c r="I10" s="40" t="s">
        <v>11</v>
      </c>
      <c r="J10" s="39" t="s">
        <v>48</v>
      </c>
      <c r="K10" s="40" t="s">
        <v>46</v>
      </c>
      <c r="L10" s="38" t="s">
        <v>45</v>
      </c>
      <c r="M10" s="39" t="s">
        <v>11</v>
      </c>
      <c r="N10" s="40" t="s">
        <v>11</v>
      </c>
    </row>
    <row r="11" s="49" customFormat="true" ht="13.8" hidden="false" customHeight="false" outlineLevel="0" collapsed="false">
      <c r="A11" s="42" t="s">
        <v>49</v>
      </c>
      <c r="B11" s="43"/>
      <c r="C11" s="29"/>
      <c r="D11" s="29" t="n">
        <v>75</v>
      </c>
      <c r="E11" s="29"/>
      <c r="F11" s="29"/>
      <c r="G11" s="29" t="n">
        <v>2.5</v>
      </c>
      <c r="H11" s="44" t="n">
        <v>0.0073</v>
      </c>
      <c r="I11" s="45" t="n">
        <v>150</v>
      </c>
      <c r="J11" s="29" t="n">
        <v>1</v>
      </c>
      <c r="K11" s="45" t="s">
        <v>50</v>
      </c>
      <c r="L11" s="46" t="n">
        <f aca="false">$C$5^2*H11/J11</f>
        <v>2.060352</v>
      </c>
      <c r="M11" s="47" t="n">
        <f aca="false">L11*D11+$B$5</f>
        <v>194.5264</v>
      </c>
      <c r="N11" s="48" t="str">
        <f aca="false">IF(K11&lt;&gt;"none",L11*(F11+E11+K11)+$B$5,"none")</f>
        <v>none</v>
      </c>
      <c r="XFB11" s="1"/>
      <c r="XFC11" s="1"/>
      <c r="XFD11" s="1"/>
    </row>
    <row r="12" customFormat="false" ht="13.8" hidden="false" customHeight="false" outlineLevel="0" collapsed="false">
      <c r="A12" s="42" t="s">
        <v>49</v>
      </c>
      <c r="B12" s="43"/>
      <c r="C12" s="29"/>
      <c r="D12" s="29" t="n">
        <v>75</v>
      </c>
      <c r="E12" s="29"/>
      <c r="F12" s="29"/>
      <c r="G12" s="29" t="n">
        <v>2.5</v>
      </c>
      <c r="H12" s="44" t="n">
        <v>0.0073</v>
      </c>
      <c r="I12" s="45" t="n">
        <v>150</v>
      </c>
      <c r="J12" s="29" t="n">
        <v>4</v>
      </c>
      <c r="K12" s="45" t="s">
        <v>50</v>
      </c>
      <c r="L12" s="46" t="n">
        <f aca="false">$C$5^2*H12/J12</f>
        <v>0.515088</v>
      </c>
      <c r="M12" s="47" t="n">
        <f aca="false">L12*D12+$B$5</f>
        <v>78.6316</v>
      </c>
      <c r="N12" s="48" t="str">
        <f aca="false">IF(K12&lt;&gt;"none",L12*(F12+E12+K12)+$B$5,"none")</f>
        <v>none</v>
      </c>
    </row>
    <row r="13" customFormat="false" ht="13.8" hidden="false" customHeight="false" outlineLevel="0" collapsed="false">
      <c r="A13" s="7" t="s">
        <v>49</v>
      </c>
      <c r="B13" s="43"/>
      <c r="C13" s="8"/>
      <c r="D13" s="12" t="n">
        <v>75</v>
      </c>
      <c r="E13" s="12"/>
      <c r="F13" s="12"/>
      <c r="G13" s="20" t="n">
        <v>4.5</v>
      </c>
      <c r="H13" s="44" t="n">
        <v>0.0059</v>
      </c>
      <c r="I13" s="45" t="n">
        <v>150</v>
      </c>
      <c r="J13" s="43" t="n">
        <v>1</v>
      </c>
      <c r="K13" s="45" t="s">
        <v>50</v>
      </c>
      <c r="L13" s="46" t="n">
        <f aca="false">$C$5^2*H13/J13</f>
        <v>1.665216</v>
      </c>
      <c r="M13" s="47" t="n">
        <f aca="false">L13*D13+$B$5</f>
        <v>164.8912</v>
      </c>
      <c r="N13" s="48" t="str">
        <f aca="false">IF(K13&lt;&gt;"none",L13*(F13+E13+K13)+$B$5,"none")</f>
        <v>none</v>
      </c>
    </row>
    <row r="14" customFormat="false" ht="13.8" hidden="false" customHeight="false" outlineLevel="0" collapsed="false">
      <c r="A14" s="7" t="s">
        <v>49</v>
      </c>
      <c r="B14" s="43"/>
      <c r="C14" s="8"/>
      <c r="D14" s="20" t="n">
        <v>75</v>
      </c>
      <c r="E14" s="12"/>
      <c r="F14" s="12"/>
      <c r="G14" s="20" t="n">
        <v>4.5</v>
      </c>
      <c r="H14" s="44" t="n">
        <v>0.0059</v>
      </c>
      <c r="I14" s="45" t="n">
        <v>150</v>
      </c>
      <c r="J14" s="43" t="n">
        <v>4</v>
      </c>
      <c r="K14" s="45" t="s">
        <v>50</v>
      </c>
      <c r="L14" s="46" t="n">
        <f aca="false">$C$5^2*H14/J14</f>
        <v>0.416304</v>
      </c>
      <c r="M14" s="47" t="n">
        <f aca="false">L14*D14+$B$5</f>
        <v>71.2228</v>
      </c>
      <c r="N14" s="48" t="str">
        <f aca="false">IF(K14&lt;&gt;"none",L14*(F14+E14+K14)+$B$5,"none")</f>
        <v>none</v>
      </c>
    </row>
    <row r="15" customFormat="false" ht="13.8" hidden="false" customHeight="false" outlineLevel="0" collapsed="false">
      <c r="A15" s="7" t="s">
        <v>51</v>
      </c>
      <c r="B15" s="43"/>
      <c r="C15" s="29"/>
      <c r="D15" s="20" t="n">
        <v>50</v>
      </c>
      <c r="E15" s="29"/>
      <c r="F15" s="20"/>
      <c r="G15" s="20" t="n">
        <v>4.5</v>
      </c>
      <c r="H15" s="50" t="n">
        <v>0.0094</v>
      </c>
      <c r="I15" s="45" t="n">
        <v>150</v>
      </c>
      <c r="J15" s="29" t="n">
        <v>1</v>
      </c>
      <c r="K15" s="45" t="s">
        <v>50</v>
      </c>
      <c r="L15" s="46" t="n">
        <f aca="false">$C$5^2*H15/J15</f>
        <v>2.653056</v>
      </c>
      <c r="M15" s="47" t="n">
        <f aca="false">L15*D15+$B$5</f>
        <v>172.6528</v>
      </c>
      <c r="N15" s="48" t="str">
        <f aca="false">IF(K15&lt;&gt;"none",L15*(F15+E15+K15)+$B$5,"none")</f>
        <v>none</v>
      </c>
    </row>
    <row r="16" customFormat="false" ht="13.8" hidden="false" customHeight="false" outlineLevel="0" collapsed="false">
      <c r="A16" s="7" t="s">
        <v>51</v>
      </c>
      <c r="B16" s="19"/>
      <c r="C16" s="8"/>
      <c r="D16" s="20" t="n">
        <v>50</v>
      </c>
      <c r="E16" s="12"/>
      <c r="F16" s="20"/>
      <c r="G16" s="20" t="n">
        <v>4.5</v>
      </c>
      <c r="H16" s="50" t="n">
        <v>0.0094</v>
      </c>
      <c r="I16" s="45" t="n">
        <v>150</v>
      </c>
      <c r="J16" s="43" t="n">
        <v>4</v>
      </c>
      <c r="K16" s="45" t="s">
        <v>50</v>
      </c>
      <c r="L16" s="46" t="n">
        <f aca="false">$C$5^2*H16/J16</f>
        <v>0.663264</v>
      </c>
      <c r="M16" s="47" t="n">
        <f aca="false">L16*D16+$B$5</f>
        <v>73.1632</v>
      </c>
      <c r="N16" s="48" t="str">
        <f aca="false">IF(K16&lt;&gt;"none",L16*(F16+E16+K16)+$B$5,"none")</f>
        <v>none</v>
      </c>
    </row>
    <row r="17" customFormat="false" ht="13.8" hidden="false" customHeight="false" outlineLevel="0" collapsed="false">
      <c r="A17" s="7" t="s">
        <v>52</v>
      </c>
      <c r="B17" s="43" t="n">
        <v>280</v>
      </c>
      <c r="C17" s="20" t="n">
        <v>25</v>
      </c>
      <c r="D17" s="20" t="n">
        <v>40</v>
      </c>
      <c r="E17" s="20" t="n">
        <v>0.24</v>
      </c>
      <c r="F17" s="20" t="n">
        <v>0.45</v>
      </c>
      <c r="G17" s="20" t="n">
        <v>10</v>
      </c>
      <c r="H17" s="50" t="n">
        <v>0.27</v>
      </c>
      <c r="I17" s="45" t="n">
        <v>150</v>
      </c>
      <c r="J17" s="29" t="n">
        <v>1</v>
      </c>
      <c r="K17" s="45" t="n">
        <v>2.7</v>
      </c>
      <c r="L17" s="46" t="n">
        <f aca="false">$C$5^2*H17/J17</f>
        <v>76.2048</v>
      </c>
      <c r="M17" s="47" t="n">
        <f aca="false">L17*D17+$B$5</f>
        <v>3088.192</v>
      </c>
      <c r="N17" s="48" t="n">
        <f aca="false">IF(K17&lt;&gt;"none",L17*(F17+E17+K17)+$B$5,"none")</f>
        <v>298.334272</v>
      </c>
    </row>
    <row r="18" customFormat="false" ht="13.8" hidden="false" customHeight="false" outlineLevel="0" collapsed="false">
      <c r="A18" s="7" t="s">
        <v>53</v>
      </c>
      <c r="B18" s="43" t="n">
        <v>150</v>
      </c>
      <c r="C18" s="20" t="n">
        <v>25</v>
      </c>
      <c r="D18" s="20" t="n">
        <v>62</v>
      </c>
      <c r="E18" s="20" t="n">
        <v>0.5</v>
      </c>
      <c r="F18" s="20" t="n">
        <v>1</v>
      </c>
      <c r="G18" s="20" t="n">
        <v>5</v>
      </c>
      <c r="H18" s="50" t="n">
        <v>0.077</v>
      </c>
      <c r="I18" s="45" t="n">
        <v>175</v>
      </c>
      <c r="J18" s="29" t="n">
        <v>1</v>
      </c>
      <c r="K18" s="45" t="n">
        <v>2.7</v>
      </c>
      <c r="L18" s="46" t="n">
        <f aca="false">$C$5^2*H18/J18</f>
        <v>21.73248</v>
      </c>
      <c r="M18" s="47" t="n">
        <f aca="false">L18*D18+$B$5</f>
        <v>1387.41376</v>
      </c>
      <c r="N18" s="48" t="n">
        <f aca="false">IF(K18&lt;&gt;"none",L18*(F18+E18+K18)+$B$5,"none")</f>
        <v>131.276416</v>
      </c>
    </row>
    <row r="19" customFormat="false" ht="13.8" hidden="false" customHeight="false" outlineLevel="0" collapsed="false">
      <c r="A19" s="51" t="s">
        <v>54</v>
      </c>
      <c r="B19" s="19" t="n">
        <v>71</v>
      </c>
      <c r="C19" s="8" t="n">
        <v>25</v>
      </c>
      <c r="D19" s="20" t="n">
        <v>62</v>
      </c>
      <c r="E19" s="12"/>
      <c r="F19" s="20" t="n">
        <v>2.1</v>
      </c>
      <c r="G19" s="20" t="n">
        <v>6</v>
      </c>
      <c r="H19" s="12" t="n">
        <v>0.0193</v>
      </c>
      <c r="I19" s="14" t="n">
        <v>175</v>
      </c>
      <c r="J19" s="19" t="n">
        <v>1</v>
      </c>
      <c r="K19" s="52" t="n">
        <v>8.5</v>
      </c>
      <c r="L19" s="46" t="n">
        <f aca="false">$C$5^2*H19/J19</f>
        <v>5.447232</v>
      </c>
      <c r="M19" s="47" t="n">
        <f aca="false">L19*D19+$B$5</f>
        <v>377.728384</v>
      </c>
      <c r="N19" s="48" t="n">
        <f aca="false">IF(K19&lt;&gt;"none",L19*(F19+E19+K19)+$B$5,"none")</f>
        <v>97.7406592</v>
      </c>
    </row>
    <row r="20" customFormat="false" ht="26.7" hidden="false" customHeight="false" outlineLevel="0" collapsed="false">
      <c r="A20" s="51" t="s">
        <v>55</v>
      </c>
      <c r="B20" s="19" t="n">
        <v>110</v>
      </c>
      <c r="C20" s="8" t="n">
        <v>25</v>
      </c>
      <c r="D20" s="20" t="n">
        <v>62.5</v>
      </c>
      <c r="E20" s="12"/>
      <c r="F20" s="20" t="n">
        <v>1.36</v>
      </c>
      <c r="G20" s="20" t="n">
        <v>10</v>
      </c>
      <c r="H20" s="12" t="n">
        <v>0.018</v>
      </c>
      <c r="I20" s="14" t="n">
        <v>175</v>
      </c>
      <c r="J20" s="19" t="n">
        <v>1</v>
      </c>
      <c r="K20" s="52" t="n">
        <v>18</v>
      </c>
      <c r="L20" s="46" t="n">
        <f aca="false">$C$5^2*H20/J20</f>
        <v>5.08032</v>
      </c>
      <c r="M20" s="47" t="n">
        <f aca="false">L20*D20+$B$5</f>
        <v>357.52</v>
      </c>
      <c r="N20" s="48" t="n">
        <f aca="false">IF(K20&lt;&gt;"none",L20*(F20+E20+K20)+$B$5,"none")</f>
        <v>138.3549952</v>
      </c>
    </row>
    <row r="21" customFormat="false" ht="13.8" hidden="false" customHeight="false" outlineLevel="0" collapsed="false">
      <c r="B21" s="53"/>
      <c r="D21" s="20"/>
      <c r="F21" s="20"/>
      <c r="G21" s="20"/>
      <c r="I21" s="54"/>
      <c r="J21" s="53"/>
      <c r="K21" s="55"/>
      <c r="L21" s="53"/>
      <c r="N21" s="54"/>
    </row>
    <row r="22" customFormat="false" ht="13.8" hidden="false" customHeight="false" outlineLevel="0" collapsed="false">
      <c r="B22" s="53"/>
      <c r="D22" s="20"/>
      <c r="F22" s="20"/>
      <c r="G22" s="20"/>
      <c r="I22" s="54"/>
      <c r="J22" s="53"/>
      <c r="K22" s="55"/>
      <c r="L22" s="53"/>
      <c r="N22" s="54"/>
    </row>
    <row r="23" customFormat="false" ht="13.8" hidden="false" customHeight="false" outlineLevel="0" collapsed="false">
      <c r="B23" s="53"/>
      <c r="D23" s="20"/>
      <c r="F23" s="20"/>
      <c r="I23" s="54"/>
      <c r="J23" s="53"/>
      <c r="K23" s="55"/>
      <c r="L23" s="53"/>
      <c r="N23" s="54"/>
    </row>
    <row r="24" customFormat="false" ht="13.8" hidden="false" customHeight="false" outlineLevel="0" collapsed="false">
      <c r="B24" s="53"/>
      <c r="D24" s="20"/>
      <c r="F24" s="20"/>
      <c r="I24" s="54"/>
      <c r="J24" s="53"/>
      <c r="K24" s="55"/>
      <c r="L24" s="53"/>
      <c r="N24" s="54"/>
    </row>
    <row r="25" customFormat="false" ht="13.8" hidden="false" customHeight="false" outlineLevel="0" collapsed="false">
      <c r="B25" s="53"/>
      <c r="F25" s="20"/>
      <c r="I25" s="54"/>
      <c r="J25" s="53"/>
      <c r="K25" s="55"/>
      <c r="L25" s="53"/>
      <c r="N25" s="54"/>
    </row>
    <row r="26" customFormat="false" ht="13.8" hidden="false" customHeight="false" outlineLevel="0" collapsed="false">
      <c r="B26" s="53"/>
      <c r="F26" s="20"/>
      <c r="I26" s="54"/>
      <c r="J26" s="53"/>
      <c r="K26" s="55"/>
      <c r="L26" s="53"/>
      <c r="N26" s="54"/>
    </row>
    <row r="27" customFormat="false" ht="13.8" hidden="false" customHeight="false" outlineLevel="0" collapsed="false">
      <c r="F27" s="20"/>
    </row>
    <row r="28" s="56" customFormat="true" ht="13.8" hidden="false" customHeight="false" outlineLevel="0" collapsed="false">
      <c r="A28" s="1"/>
      <c r="B28" s="1"/>
      <c r="C28" s="1"/>
      <c r="D28" s="1"/>
      <c r="E28" s="1"/>
      <c r="F28" s="20"/>
      <c r="G28" s="1"/>
      <c r="H28" s="1"/>
      <c r="I28" s="1"/>
      <c r="J28" s="1"/>
      <c r="K28" s="1"/>
      <c r="L28" s="1"/>
      <c r="M28" s="1"/>
      <c r="N28" s="1"/>
      <c r="XFB28" s="1"/>
      <c r="XFC28" s="1"/>
      <c r="XFD28" s="1"/>
    </row>
    <row r="29" s="57" customFormat="true" ht="13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XFB29" s="1"/>
      <c r="XFC29" s="1"/>
      <c r="XFD29" s="1"/>
    </row>
    <row r="30" s="56" customFormat="true" ht="13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XFB30" s="1"/>
      <c r="XFC30" s="1"/>
      <c r="XFD30" s="1"/>
    </row>
    <row r="32" s="49" customFormat="tru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XFB32" s="1"/>
      <c r="XFC32" s="1"/>
      <c r="XFD32" s="1"/>
    </row>
    <row r="33" s="49" customFormat="tru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XFB33" s="1"/>
      <c r="XFC33" s="1"/>
      <c r="XFD33" s="1"/>
    </row>
    <row r="34" s="49" customFormat="true" ht="13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XFB34" s="1"/>
      <c r="XFC34" s="1"/>
      <c r="XFD34" s="1"/>
    </row>
    <row r="35" s="49" customFormat="tru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XFB35" s="1"/>
      <c r="XFC35" s="1"/>
      <c r="XFD35" s="1"/>
    </row>
    <row r="37" s="49" customFormat="tru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XFB37" s="1"/>
      <c r="XFC37" s="1"/>
      <c r="XFD37" s="1"/>
    </row>
  </sheetData>
  <mergeCells count="4">
    <mergeCell ref="B1:D1"/>
    <mergeCell ref="B7:I7"/>
    <mergeCell ref="J7:K7"/>
    <mergeCell ref="L7:N7"/>
  </mergeCells>
  <hyperlinks>
    <hyperlink ref="F2" r:id="rId1" display="657-25ABPE"/>
    <hyperlink ref="F3" r:id="rId2" display="SK29-38S"/>
    <hyperlink ref="F4" r:id="rId3" display="FK210SACB"/>
    <hyperlink ref="A11" r:id="rId4" display="AO4402G"/>
    <hyperlink ref="A12" r:id="rId5" display="AO4402G"/>
    <hyperlink ref="A13" r:id="rId6" display="AO4402G"/>
    <hyperlink ref="A14" r:id="rId7" display="AO4402G"/>
    <hyperlink ref="A15" r:id="rId8" display="AOD66406"/>
    <hyperlink ref="A16" r:id="rId9" display="AOD66406"/>
    <hyperlink ref="A17" r:id="rId10" display="IRFP460"/>
    <hyperlink ref="A18" r:id="rId11" display="IRL540"/>
    <hyperlink ref="A19" r:id="rId12" display="IPP180N10N3G"/>
    <hyperlink ref="A20" r:id="rId13" display="STP55NF0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0.76953125" defaultRowHeight="14.25" zeroHeight="false" outlineLevelRow="0" outlineLevelCol="0"/>
  <cols>
    <col collapsed="false" customWidth="true" hidden="false" outlineLevel="0" max="1" min="1" style="1" width="25.78"/>
  </cols>
  <sheetData>
    <row r="1" customFormat="false" ht="16.15" hidden="false" customHeight="false" outlineLevel="0" collapsed="false">
      <c r="O1" s="58" t="s">
        <v>56</v>
      </c>
      <c r="Q1" s="1" t="s">
        <v>57</v>
      </c>
    </row>
    <row r="2" customFormat="false" ht="13.8" hidden="false" customHeight="false" outlineLevel="0" collapsed="false">
      <c r="A2" s="1" t="s">
        <v>58</v>
      </c>
      <c r="B2" s="1" t="n">
        <v>70</v>
      </c>
    </row>
    <row r="3" customFormat="false" ht="13.8" hidden="false" customHeight="false" outlineLevel="0" collapsed="false">
      <c r="A3" s="1" t="s">
        <v>59</v>
      </c>
      <c r="B3" s="1" t="n">
        <v>1600</v>
      </c>
      <c r="O3" s="1" t="s">
        <v>60</v>
      </c>
    </row>
    <row r="4" customFormat="false" ht="13.8" hidden="false" customHeight="false" outlineLevel="0" collapsed="false">
      <c r="O4" s="1" t="s">
        <v>61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>
      <c r="O7" s="1" t="s">
        <v>62</v>
      </c>
      <c r="P7" s="1" t="s">
        <v>63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2023-03-16T23:28:39Z</dcterms:created>
  <dc:creator>krzysiu</dc:creator>
  <dc:description/>
  <dc:language>pl-PL</dc:language>
  <cp:lastModifiedBy/>
  <dcterms:modified xsi:type="dcterms:W3CDTF">2023-03-19T01:59:27Z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