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zysiu\Documents\PlatformIO\Projects\Hexapod\"/>
    </mc:Choice>
  </mc:AlternateContent>
  <bookViews>
    <workbookView xWindow="0" yWindow="0" windowWidth="14616" windowHeight="482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8" i="1"/>
  <c r="B38" i="1"/>
  <c r="D40" i="1"/>
  <c r="D39" i="1"/>
  <c r="B39" i="1"/>
  <c r="B40" i="1" l="1"/>
  <c r="D27" i="1"/>
  <c r="D26" i="1"/>
  <c r="B28" i="1"/>
  <c r="B29" i="1" s="1"/>
  <c r="B31" i="1" l="1"/>
  <c r="B30" i="1"/>
  <c r="B32" i="1"/>
  <c r="B37" i="1" s="1"/>
  <c r="D28" i="1"/>
  <c r="D29" i="1" s="1"/>
  <c r="D31" i="1" s="1"/>
  <c r="C29" i="1"/>
  <c r="E31" i="1" l="1"/>
  <c r="D33" i="1"/>
  <c r="C31" i="1"/>
  <c r="E29" i="1"/>
  <c r="D30" i="1"/>
  <c r="E30" i="1" s="1"/>
  <c r="E33" i="1"/>
  <c r="C33" i="1"/>
  <c r="C30" i="1"/>
  <c r="D32" i="1" l="1"/>
  <c r="D37" i="1"/>
  <c r="D38" i="1" s="1"/>
  <c r="E37" i="1"/>
  <c r="E38" i="1" s="1"/>
  <c r="C32" i="1"/>
  <c r="C37" i="1"/>
  <c r="E32" i="1"/>
</calcChain>
</file>

<file path=xl/sharedStrings.xml><?xml version="1.0" encoding="utf-8"?>
<sst xmlns="http://schemas.openxmlformats.org/spreadsheetml/2006/main" count="23" uniqueCount="17">
  <si>
    <t>Knee back:</t>
  </si>
  <si>
    <t>d^2</t>
  </si>
  <si>
    <t>x</t>
  </si>
  <si>
    <t>y</t>
  </si>
  <si>
    <t>Knee Front:</t>
  </si>
  <si>
    <t>gamma</t>
  </si>
  <si>
    <t>alpha</t>
  </si>
  <si>
    <t>MS</t>
  </si>
  <si>
    <t>SS</t>
  </si>
  <si>
    <t>radiany</t>
  </si>
  <si>
    <t>stopnie</t>
  </si>
  <si>
    <t>A</t>
  </si>
  <si>
    <t>B</t>
  </si>
  <si>
    <t>C</t>
  </si>
  <si>
    <t>beta</t>
  </si>
  <si>
    <t>|AB|</t>
  </si>
  <si>
    <t>|BC|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</si>
</sst>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Arkusz1!$B$36:$B$38</c:f>
              <c:numCache>
                <c:formatCode>General</c:formatCode>
                <c:ptCount val="3"/>
                <c:pt idx="0">
                  <c:v>0</c:v>
                </c:pt>
                <c:pt idx="1">
                  <c:v>-0.16795156156793756</c:v>
                </c:pt>
                <c:pt idx="2">
                  <c:v>0.49999999999999967</c:v>
                </c:pt>
              </c:numCache>
            </c:numRef>
          </c:xVal>
          <c:yVal>
            <c:numRef>
              <c:f>Arkusz1!$C$36:$C$38</c:f>
              <c:numCache>
                <c:formatCode>General</c:formatCode>
                <c:ptCount val="3"/>
                <c:pt idx="0">
                  <c:v>0</c:v>
                </c:pt>
                <c:pt idx="1">
                  <c:v>-0.98579524900807436</c:v>
                </c:pt>
                <c:pt idx="2">
                  <c:v>-1.73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67392"/>
        <c:axId val="-1344861952"/>
      </c:scatterChart>
      <c:valAx>
        <c:axId val="-1344867392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4861952"/>
        <c:crosses val="autoZero"/>
        <c:crossBetween val="midCat"/>
      </c:valAx>
      <c:valAx>
        <c:axId val="-13448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486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Arkusz1!$D$36:$D$38</c:f>
              <c:numCache>
                <c:formatCode>General</c:formatCode>
                <c:ptCount val="3"/>
                <c:pt idx="0">
                  <c:v>0</c:v>
                </c:pt>
                <c:pt idx="1">
                  <c:v>0.66795156156793722</c:v>
                </c:pt>
                <c:pt idx="2">
                  <c:v>0.49999999999999989</c:v>
                </c:pt>
              </c:numCache>
            </c:numRef>
          </c:xVal>
          <c:yVal>
            <c:numRef>
              <c:f>Arkusz1!$E$36:$E$38</c:f>
              <c:numCache>
                <c:formatCode>General</c:formatCode>
                <c:ptCount val="3"/>
                <c:pt idx="0">
                  <c:v>0</c:v>
                </c:pt>
                <c:pt idx="1">
                  <c:v>-0.74420475099192562</c:v>
                </c:pt>
                <c:pt idx="2">
                  <c:v>-1.73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66304"/>
        <c:axId val="-1344865760"/>
      </c:scatterChart>
      <c:valAx>
        <c:axId val="-134486630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4865760"/>
        <c:crosses val="autoZero"/>
        <c:crossBetween val="midCat"/>
      </c:valAx>
      <c:valAx>
        <c:axId val="-13448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48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567142</xdr:colOff>
      <xdr:row>22</xdr:row>
      <xdr:rowOff>139646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26382" cy="4163006"/>
        </a:xfrm>
        <a:prstGeom prst="rect">
          <a:avLst/>
        </a:prstGeom>
      </xdr:spPr>
    </xdr:pic>
    <xdr:clientData/>
  </xdr:twoCellAnchor>
  <xdr:twoCellAnchor>
    <xdr:from>
      <xdr:col>0</xdr:col>
      <xdr:colOff>161363</xdr:colOff>
      <xdr:row>42</xdr:row>
      <xdr:rowOff>112059</xdr:rowOff>
    </xdr:from>
    <xdr:to>
      <xdr:col>7</xdr:col>
      <xdr:colOff>448234</xdr:colOff>
      <xdr:row>55</xdr:row>
      <xdr:rowOff>80682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156883</xdr:colOff>
      <xdr:row>39</xdr:row>
      <xdr:rowOff>13447</xdr:rowOff>
    </xdr:from>
    <xdr:to>
      <xdr:col>15</xdr:col>
      <xdr:colOff>461683</xdr:colOff>
      <xdr:row>59</xdr:row>
      <xdr:rowOff>125505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E40"/>
  <sheetViews>
    <sheetView tabSelected="1" topLeftCell="A4" zoomScale="85" zoomScaleNormal="85" workbookViewId="0">
      <selection activeCell="B33" sqref="B33"/>
    </sheetView>
  </sheetViews>
  <sheetFormatPr defaultRowHeight="14.4" x14ac:dyDescent="0.3"/>
  <cols>
    <col min="3" max="3" width="9.109375" bestFit="1" customWidth="1"/>
  </cols>
  <sheetData>
    <row r="24" spans="1:5" x14ac:dyDescent="0.3">
      <c r="B24" t="s">
        <v>0</v>
      </c>
      <c r="D24" t="s">
        <v>4</v>
      </c>
    </row>
    <row r="25" spans="1:5" x14ac:dyDescent="0.3">
      <c r="B25" t="s">
        <v>9</v>
      </c>
      <c r="C25" t="s">
        <v>10</v>
      </c>
      <c r="D25" t="s">
        <v>9</v>
      </c>
      <c r="E25" t="s">
        <v>10</v>
      </c>
    </row>
    <row r="26" spans="1:5" x14ac:dyDescent="0.3">
      <c r="A26" t="s">
        <v>2</v>
      </c>
      <c r="B26">
        <v>0.5</v>
      </c>
      <c r="D26">
        <f>B26</f>
        <v>0.5</v>
      </c>
    </row>
    <row r="27" spans="1:5" x14ac:dyDescent="0.3">
      <c r="A27" t="s">
        <v>3</v>
      </c>
      <c r="B27">
        <v>1.73</v>
      </c>
      <c r="D27">
        <f>B27</f>
        <v>1.73</v>
      </c>
    </row>
    <row r="28" spans="1:5" x14ac:dyDescent="0.3">
      <c r="A28" t="s">
        <v>1</v>
      </c>
      <c r="B28">
        <f>B26^2+B27^2</f>
        <v>3.2429000000000001</v>
      </c>
      <c r="D28">
        <f>D26^2+D27^2</f>
        <v>3.2429000000000001</v>
      </c>
    </row>
    <row r="29" spans="1:5" x14ac:dyDescent="0.3">
      <c r="A29" t="s">
        <v>5</v>
      </c>
      <c r="B29">
        <f>ACOS((2-B28)/2)</f>
        <v>2.2413884536446838</v>
      </c>
      <c r="C29">
        <f>DEGREES(B29)</f>
        <v>128.42209864319435</v>
      </c>
      <c r="D29">
        <f>ACOS((2-D28)/2)</f>
        <v>2.2413884536446838</v>
      </c>
      <c r="E29">
        <f>DEGREES(D29)</f>
        <v>128.42209864319435</v>
      </c>
    </row>
    <row r="30" spans="1:5" x14ac:dyDescent="0.3">
      <c r="A30" t="s">
        <v>6</v>
      </c>
      <c r="B30">
        <f>-ATAN2(B26,B27)+((PI()+B29)/2)</f>
        <v>1.402044982385606</v>
      </c>
      <c r="C30">
        <f t="shared" ref="C30:E33" si="0">DEGREES(B30)</f>
        <v>80.331260178189069</v>
      </c>
      <c r="D30">
        <f>ATAN2(D26,D27)-(PI()-D29)/2</f>
        <v>0.83934347125907749</v>
      </c>
      <c r="E30">
        <f t="shared" si="0"/>
        <v>48.090838465005255</v>
      </c>
    </row>
    <row r="31" spans="1:5" x14ac:dyDescent="0.3">
      <c r="A31" t="s">
        <v>14</v>
      </c>
      <c r="B31">
        <f>PI() - B29</f>
        <v>0.90020419994510936</v>
      </c>
      <c r="C31">
        <f t="shared" si="0"/>
        <v>51.577901356805661</v>
      </c>
      <c r="D31">
        <f>D29-PI()/2</f>
        <v>0.6705921268497872</v>
      </c>
      <c r="E31">
        <f t="shared" si="0"/>
        <v>38.422098643194339</v>
      </c>
    </row>
    <row r="32" spans="1:5" x14ac:dyDescent="0.3">
      <c r="A32" t="s">
        <v>7</v>
      </c>
      <c r="B32">
        <f>B30</f>
        <v>1.402044982385606</v>
      </c>
      <c r="C32">
        <f t="shared" si="0"/>
        <v>80.331260178189069</v>
      </c>
      <c r="D32">
        <f>PI()-D30</f>
        <v>2.3022491823307156</v>
      </c>
      <c r="E32">
        <f t="shared" si="0"/>
        <v>131.90916153499475</v>
      </c>
    </row>
    <row r="33" spans="1:5" x14ac:dyDescent="0.3">
      <c r="A33" t="s">
        <v>8</v>
      </c>
      <c r="B33">
        <f>1/2*PI()+B31</f>
        <v>2.4710005267400059</v>
      </c>
      <c r="C33">
        <f t="shared" si="0"/>
        <v>141.57790135680565</v>
      </c>
      <c r="D33">
        <f>D31</f>
        <v>0.6705921268497872</v>
      </c>
      <c r="E33">
        <f t="shared" si="0"/>
        <v>38.422098643194339</v>
      </c>
    </row>
    <row r="35" spans="1:5" x14ac:dyDescent="0.3">
      <c r="B35" t="s">
        <v>2</v>
      </c>
      <c r="C35" t="s">
        <v>3</v>
      </c>
      <c r="D35" t="s">
        <v>2</v>
      </c>
      <c r="E35" t="s">
        <v>3</v>
      </c>
    </row>
    <row r="36" spans="1:5" x14ac:dyDescent="0.3">
      <c r="A36" t="s">
        <v>11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12</v>
      </c>
      <c r="B37">
        <f>B36-COS(B32)</f>
        <v>-0.16795156156793756</v>
      </c>
      <c r="C37">
        <f>C36-SIN(B32)</f>
        <v>-0.98579524900807436</v>
      </c>
      <c r="D37">
        <f>D36-COS(D32)</f>
        <v>0.66795156156793722</v>
      </c>
      <c r="E37">
        <f>E36-SIN(PI()-D32)</f>
        <v>-0.74420475099192562</v>
      </c>
    </row>
    <row r="38" spans="1:5" x14ac:dyDescent="0.3">
      <c r="A38" t="s">
        <v>13</v>
      </c>
      <c r="B38">
        <f>B37-COS(B32+B33-PI()/2)</f>
        <v>0.49999999999999967</v>
      </c>
      <c r="C38">
        <f>C37-SIN(B32+B33-PI()/2)</f>
        <v>-1.73</v>
      </c>
      <c r="D38">
        <f>D37-COS(D32-PI()/2+D33)</f>
        <v>0.49999999999999989</v>
      </c>
      <c r="E38">
        <f>E37-SIN(D32-PI()/2+D33)</f>
        <v>-1.73</v>
      </c>
    </row>
    <row r="39" spans="1:5" x14ac:dyDescent="0.3">
      <c r="A39" t="s">
        <v>15</v>
      </c>
      <c r="B39">
        <f>(B36-B37)^2 + (C36-C37)^2</f>
        <v>1</v>
      </c>
      <c r="D39">
        <f>(D36-D37)^2 + (E36-E37)^2</f>
        <v>0.99999999999999978</v>
      </c>
    </row>
    <row r="40" spans="1:5" x14ac:dyDescent="0.3">
      <c r="A40" t="s">
        <v>16</v>
      </c>
      <c r="B40">
        <f>(B37-B38)^2 + (C37-C38)^2</f>
        <v>0.99999999999999978</v>
      </c>
      <c r="D40">
        <f>(D37-D38)^2 + (E37-E38)^2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krzysiu</dc:creator>
  <cp:lastModifiedBy>krzysiu</cp:lastModifiedBy>
  <dcterms:created xsi:type="dcterms:W3CDTF">2023-03-20T21:37:13Z</dcterms:created>
  <dcterms:modified xsi:type="dcterms:W3CDTF">2023-03-24T20:45:25Z</dcterms:modified>
</cp:coreProperties>
</file>