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lume-proj\AirCarrierRPA\"/>
    </mc:Choice>
  </mc:AlternateContent>
  <bookViews>
    <workbookView minimized="1"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<sst xmlns="http://schemas.openxmlformats.org/spreadsheetml/2006/main" count="254" uniqueCount="173">
  <si>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</si>
  <si>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</si>
  <si>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</si>
  <si>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</si>
  <si>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</si>
  <si>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</si>
  <si>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</si>
  <si>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</si>
  <si>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</si>
  <si>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</si>
  <si>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</si>
  <si>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</si>
  <si>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</si>
  <si>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</si>
  <si>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</si>
  <si>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</si>
  <si>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</si>
  <si>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</si>
  <si>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</si>
  <si>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</si>
  <si>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</si>
  <si>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</si>
  <si>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</si>
  <si>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</si>
  <si>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</si>
  <si>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</si>
  <si>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</si>
  <si>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</si>
  <si>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</si>
  <si>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</si>
  <si>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</si>
  <si>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</si>
  <si>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</si>
  <si>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</si>
  <si>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</si>
  <si>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</si>
  <si>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</si>
  <si>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</si>
  <si>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</si>
  <si>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</si>
  <si>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</si>
  <si>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</si>
  <si>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</si>
  <si>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</si>
  <si>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</si>
  <si>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</si>
  <si>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</si>
  <si>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</si>
  <si>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</si>
  <si>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</si>
  <si>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</si>
  <si>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</si>
  <si>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</si>
  <si>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</si>
  <si>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</si>
  <si>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</si>
  <si>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</si>
  <si>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</si>
  <si>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</si>
  <si>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</si>
  <si>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</si>
  <si>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</si>
  <si>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</si>
  <si>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</si>
  <si>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</si>
  <si>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</si>
  <si>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</si>
  <si>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</si>
  <si>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</si>
  <si>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</si>
  <si>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</si>
  <si>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</si>
  <si>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</si>
  <si>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</si>
  <si>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</si>
  <si>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</si>
  <si>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</si>
  <si>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</si>
  <si>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</si>
  <si>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</si>
  <si>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</si>
  <si>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</si>
  <si>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</si>
  <si>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</si>
  <si>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</si>
  <si>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</si>
  <si>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</si>
  <si>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</si>
  <si>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</si>
  <si>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</si>
  <si>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</si>
  <si>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</si>
  <si>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</si>
  <si>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</si>
  <si>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</si>
  <si>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</si>
  <si>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</si>
  <si>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</si>
  <si>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</si>
  <si>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</si>
  <si>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</si>
  <si>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</si>
  <si>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</si>
  <si>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</si>
  <si>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</si>
  <si>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</si>
  <si>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</si>
  <si>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</si>
  <si>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</si>
  <si>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</si>
  <si>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</si>
  <si>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</si>
  <si>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</si>
  <si>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</si>
  <si>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</si>
  <si>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</si>
  <si>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</si>
  <si>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</si>
  <si>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</si>
  <si>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</si>
  <si>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</si>
  <si>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</si>
  <si>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</si>
  <si>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</si>
  <si>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</si>
  <si>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</si>
  <si>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</si>
  <si>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</si>
  <si>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</si>
  <si>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</si>
  <si>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</si>
  <si>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</si>
  <si>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</si>
  <si>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</si>
  <si>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</si>
  <si>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</si>
  <si>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</si>
  <si>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</si>
  <si>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</si>
  <si>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</si>
  <si>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</si>
  <si>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</si>
  <si>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</si>
  <si>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</si>
  <si>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</si>
  <si>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</si>
  <si>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</si>
  <si>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</si>
  <si>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</si>
  <si>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</si>
  <si>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</si>
  <si>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</si>
  <si>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</si>
  <si>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</si>
  <si>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</si>
  <si>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</si>
  <si>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</si>
  <si>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</si>
  <si>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</si>
  <si>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</si>
  <si>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in progress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</si>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</sst>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25" activePane="bottomLeft" state="frozen"/>
      <selection pane="bottomLeft" activeCell="F28" sqref="F28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0.8554687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170</v>
      </c>
      <c r="E3" s="30" t="s">
        <v>171</v>
      </c>
      <c r="F3" s="31" t="s">
        <v>172</v>
      </c>
    </row>
    <row r="4" spans="1:24" x14ac:dyDescent="0.25">
      <c r="A4" s="5">
        <v>1</v>
      </c>
      <c r="B4" s="22" t="s">
        <v>54</v>
      </c>
      <c r="C4" s="7"/>
      <c r="D4" s="27" t="s">
        <v>162</v>
      </c>
      <c r="E4" s="28"/>
      <c r="F4" s="27"/>
      <c r="H4" t="s">
        <v>161</v>
      </c>
      <c r="I4" t="s">
        <v>155</v>
      </c>
      <c r="J4" t="s">
        <v>158</v>
      </c>
      <c r="K4" t="s">
        <v>159</v>
      </c>
      <c r="L4" t="s">
        <v>165</v>
      </c>
      <c r="N4" t="s">
        <v>168</v>
      </c>
      <c r="O4" t="s">
        <v>155</v>
      </c>
      <c r="P4" t="s">
        <v>158</v>
      </c>
      <c r="Q4" t="s">
        <v>159</v>
      </c>
      <c r="R4" t="s">
        <v>165</v>
      </c>
      <c r="T4" t="s">
        <v>166</v>
      </c>
      <c r="U4" t="s">
        <v>155</v>
      </c>
      <c r="V4" t="s">
        <v>158</v>
      </c>
      <c r="W4" t="s">
        <v>159</v>
      </c>
      <c r="X4" t="s">
        <v>165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27</v>
      </c>
      <c r="J5">
        <f>COUNTIF(D4:D45,"RPA in progress")</f>
        <v>1</v>
      </c>
      <c r="K5">
        <f>COUNTIF(D4:D45,"*RPA blocked*")</f>
        <v>10</v>
      </c>
      <c r="L5">
        <f>ROWS(D4:D45)-K5-J5-I5</f>
        <v>4</v>
      </c>
      <c r="O5">
        <f>COUNTIF(E4:E45, "mapping done")</f>
        <v>10</v>
      </c>
      <c r="P5">
        <f>COUNTIF(E4:E45, "mapping in progress")</f>
        <v>0</v>
      </c>
      <c r="Q5">
        <f>COUNTIF(E4:E45, "*mapping blocked*")</f>
        <v>0</v>
      </c>
      <c r="R5">
        <f>ROWS(E4:E45)-O5-P5-Q5</f>
        <v>32</v>
      </c>
      <c r="U5">
        <f>COUNTIF(F4:F45, "script done")</f>
        <v>6</v>
      </c>
      <c r="V5">
        <f>COUNTIF(F4:F45, "script in progress")</f>
        <v>0</v>
      </c>
      <c r="W5">
        <f>COUNTIF(F4:F45, "*script blocked*")</f>
        <v>0</v>
      </c>
      <c r="X5">
        <f>ROWS(F4:F45)-U5-V5-W5</f>
        <v>36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169</v>
      </c>
      <c r="F6" s="27" t="s">
        <v>167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169</v>
      </c>
      <c r="F8" s="27" t="s">
        <v>167</v>
      </c>
    </row>
    <row r="9" spans="1:24" x14ac:dyDescent="0.25">
      <c r="A9" s="3">
        <v>6</v>
      </c>
      <c r="B9" s="22" t="s">
        <v>59</v>
      </c>
      <c r="C9" s="2"/>
      <c r="D9" s="27" t="s">
        <v>163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169</v>
      </c>
      <c r="F16" s="27" t="s">
        <v>167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169</v>
      </c>
      <c r="F17" s="27" t="s">
        <v>167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/>
      <c r="F18" s="27"/>
    </row>
    <row r="19" spans="1:6" x14ac:dyDescent="0.25">
      <c r="A19" s="3">
        <v>16</v>
      </c>
      <c r="B19" s="22" t="s">
        <v>69</v>
      </c>
      <c r="C19" s="2"/>
      <c r="D19" s="27" t="s">
        <v>162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169</v>
      </c>
      <c r="F22" s="27" t="s">
        <v>167</v>
      </c>
    </row>
    <row r="23" spans="1:6" x14ac:dyDescent="0.25">
      <c r="A23" s="3">
        <v>20</v>
      </c>
      <c r="B23" s="22" t="s">
        <v>73</v>
      </c>
      <c r="C23" s="2"/>
      <c r="D23" s="27"/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162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/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169</v>
      </c>
      <c r="F27" s="27" t="s">
        <v>167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169</v>
      </c>
      <c r="F28" s="27"/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169</v>
      </c>
      <c r="F29" s="27"/>
    </row>
    <row r="30" spans="1:6" x14ac:dyDescent="0.25">
      <c r="A30" s="3">
        <v>27</v>
      </c>
      <c r="B30" s="22" t="s">
        <v>80</v>
      </c>
      <c r="C30" s="2"/>
      <c r="D30" s="27" t="s">
        <v>164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169</v>
      </c>
      <c r="F31" s="27"/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/>
      <c r="E33" s="28"/>
      <c r="F33" s="27"/>
    </row>
    <row r="34" spans="1:6" x14ac:dyDescent="0.25">
      <c r="A34" s="3">
        <v>31</v>
      </c>
      <c r="B34" s="22" t="s">
        <v>84</v>
      </c>
      <c r="C34" s="2"/>
      <c r="D34" s="27"/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/>
      <c r="F35" s="27"/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/>
      <c r="F36" s="27"/>
    </row>
    <row r="37" spans="1:6" x14ac:dyDescent="0.25">
      <c r="A37" s="3">
        <v>34</v>
      </c>
      <c r="B37" s="22" t="s">
        <v>87</v>
      </c>
      <c r="C37" s="2"/>
      <c r="D37" s="27" t="s">
        <v>160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/>
      <c r="F38" s="27"/>
    </row>
    <row r="39" spans="1:6" x14ac:dyDescent="0.25">
      <c r="A39" s="3">
        <v>36</v>
      </c>
      <c r="B39" s="22" t="s">
        <v>89</v>
      </c>
      <c r="C39" s="2"/>
      <c r="D39" s="27" t="s">
        <v>162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162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157</v>
      </c>
      <c r="E43" s="28" t="s">
        <v>169</v>
      </c>
      <c r="F43" s="27"/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/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F14" sqref="F14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170</v>
      </c>
      <c r="F3" t="s">
        <v>171</v>
      </c>
      <c r="G3" t="s">
        <v>172</v>
      </c>
    </row>
    <row r="4" spans="1:25" x14ac:dyDescent="0.25">
      <c r="A4" s="5">
        <v>1</v>
      </c>
      <c r="B4" s="22" t="s">
        <v>96</v>
      </c>
      <c r="C4" s="7"/>
      <c r="I4" t="s">
        <v>161</v>
      </c>
      <c r="J4" t="s">
        <v>155</v>
      </c>
      <c r="K4" t="s">
        <v>158</v>
      </c>
      <c r="L4" t="s">
        <v>159</v>
      </c>
      <c r="M4" t="s">
        <v>165</v>
      </c>
      <c r="O4" t="s">
        <v>168</v>
      </c>
      <c r="P4" t="s">
        <v>155</v>
      </c>
      <c r="Q4" t="s">
        <v>158</v>
      </c>
      <c r="R4" t="s">
        <v>159</v>
      </c>
      <c r="S4" t="s">
        <v>165</v>
      </c>
      <c r="U4" t="s">
        <v>166</v>
      </c>
      <c r="V4" t="s">
        <v>155</v>
      </c>
      <c r="W4" t="s">
        <v>158</v>
      </c>
      <c r="X4" t="s">
        <v>159</v>
      </c>
      <c r="Y4" t="s">
        <v>165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Sowrab Iyengar</cp:lastModifiedBy>
  <cp:lastPrinted>2019-05-14T13:26:12Z</cp:lastPrinted>
  <dcterms:created xsi:type="dcterms:W3CDTF">2019-05-14T13:21:26Z</dcterms:created>
  <dcterms:modified xsi:type="dcterms:W3CDTF">2019-05-30T12:55:05Z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