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namedSheetViews/namedSheetView1.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drawings/drawing7.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src\6svk\test\test-data\"/>
    </mc:Choice>
  </mc:AlternateContent>
  <xr:revisionPtr revIDLastSave="0" documentId="13_ncr:1_{B2F5F040-10CC-462B-A17E-D256C10669A8}" xr6:coauthVersionLast="47" xr6:coauthVersionMax="47" xr10:uidLastSave="{00000000-0000-0000-0000-000000000000}"/>
  <bookViews>
    <workbookView xWindow="-120" yWindow="-120" windowWidth="38640" windowHeight="21120" tabRatio="695" firstSheet="9" activeTab="9" xr2:uid="{73D0F693-E513-4638-BA68-582D5E75480A}"/>
  </bookViews>
  <sheets>
    <sheet name="MetaData" sheetId="14" r:id="rId1"/>
    <sheet name="Systeem" sheetId="23" r:id="rId2"/>
    <sheet name="Sluizencomplex" sheetId="24" r:id="rId3"/>
    <sheet name="Complex-object " sheetId="27" r:id="rId4"/>
    <sheet name="Driver-overzicht" sheetId="3" r:id="rId5"/>
    <sheet name="ETL_componentsniveau" sheetId="28" r:id="rId6"/>
    <sheet name="EFL sluizen" sheetId="20" r:id="rId7"/>
    <sheet name="Opzet kennisagenda" sheetId="35" r:id="rId8"/>
    <sheet name="Kennisagenda onderzoekslijnen" sheetId="32" r:id="rId9"/>
    <sheet name="Database" sheetId="30" r:id="rId10"/>
    <sheet name="Functie overzicht" sheetId="2" state="hidden" r:id="rId11"/>
    <sheet name="ETL" sheetId="9" state="hidden" r:id="rId12"/>
    <sheet name="EFL" sheetId="16" state="hidden" r:id="rId13"/>
    <sheet name="Driveroverzicht" sheetId="22" state="hidden" r:id="rId14"/>
    <sheet name="Opzet kennisagenda HV" sheetId="10" state="hidden" r:id="rId15"/>
    <sheet name="160 Kennisvragenlijst" sheetId="15" state="hidden" r:id="rId16"/>
    <sheet name="Bronnenlijst" sheetId="5" state="hidden" r:id="rId17"/>
    <sheet name="Inventarisatie Component_save" sheetId="8" state="hidden" r:id="rId18"/>
    <sheet name="Bronnen" sheetId="26" r:id="rId19"/>
    <sheet name="OUD_Opzet kennisagenda" sheetId="29" state="hidden" r:id="rId20"/>
    <sheet name="Nieuw_kennisagenda_OUD" sheetId="31" state="hidden" r:id="rId21"/>
  </sheets>
  <definedNames>
    <definedName name="_xlnm._FilterDatabase" localSheetId="4" hidden="1">'Driver-overzicht'!$B$53:$B$85</definedName>
    <definedName name="_xlnm._FilterDatabase" localSheetId="8" hidden="1">'Kennisagenda onderzoekslijnen'!$A$1:$F$119</definedName>
    <definedName name="_xlnm._FilterDatabase" localSheetId="20" hidden="1">Nieuw_kennisagenda_OUD!$A$1:$G$121</definedName>
    <definedName name="_xlnm._FilterDatabase" localSheetId="19" hidden="1">'OUD_Opzet kennisagenda'!$E$1:$E$136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8" i="30" l="1"/>
  <c r="O67" i="30"/>
  <c r="O66" i="30"/>
  <c r="O65" i="30"/>
  <c r="O64" i="30"/>
  <c r="O63" i="30"/>
  <c r="O62" i="30"/>
  <c r="O61" i="30"/>
  <c r="O60" i="30"/>
  <c r="O59" i="30"/>
  <c r="O58" i="30"/>
  <c r="O57" i="30"/>
  <c r="O56" i="30"/>
  <c r="O55" i="30"/>
  <c r="O54" i="30"/>
  <c r="O53" i="30"/>
  <c r="O52" i="30"/>
  <c r="O51" i="30"/>
  <c r="O50" i="30"/>
  <c r="O49" i="30"/>
  <c r="O48" i="30"/>
  <c r="O47" i="30"/>
  <c r="O46" i="30"/>
  <c r="O45" i="30"/>
  <c r="O44" i="30"/>
  <c r="O43" i="30"/>
  <c r="O42" i="30"/>
  <c r="O41" i="30"/>
  <c r="O40" i="30"/>
  <c r="O39" i="30"/>
  <c r="O38" i="30"/>
  <c r="O37" i="30"/>
  <c r="O36" i="30"/>
  <c r="O35" i="30"/>
  <c r="O34" i="30"/>
  <c r="O33" i="30"/>
  <c r="O32" i="30"/>
  <c r="O31" i="30"/>
  <c r="O30" i="30"/>
  <c r="O29" i="30"/>
  <c r="O28" i="30"/>
  <c r="O27" i="30"/>
  <c r="O26" i="30"/>
  <c r="O25" i="30"/>
  <c r="O24" i="30"/>
  <c r="O23" i="30"/>
  <c r="O22" i="30"/>
  <c r="O21" i="30"/>
  <c r="O20" i="30"/>
  <c r="O19" i="30"/>
  <c r="O18" i="30"/>
  <c r="O17" i="30"/>
  <c r="O16" i="30"/>
  <c r="O15" i="30"/>
  <c r="O14" i="30"/>
  <c r="O13" i="30"/>
  <c r="O12" i="30"/>
  <c r="O11" i="30"/>
  <c r="O10" i="30"/>
  <c r="O9" i="30"/>
  <c r="O8" i="30"/>
  <c r="O7" i="30"/>
  <c r="O6" i="30"/>
  <c r="O5" i="30"/>
  <c r="O4" i="30"/>
  <c r="O69" i="30"/>
  <c r="E6" i="30"/>
  <c r="E63" i="30"/>
  <c r="E4" i="30"/>
  <c r="I21" i="32"/>
  <c r="I22" i="32"/>
  <c r="I23" i="32"/>
  <c r="B29" i="35" s="1" a="1"/>
  <c r="B29" i="35" s="1"/>
  <c r="I24" i="32"/>
  <c r="I25" i="32"/>
  <c r="I26" i="32"/>
  <c r="I27" i="32"/>
  <c r="I28" i="32"/>
  <c r="I29" i="32"/>
  <c r="B62" i="35" s="1" a="1"/>
  <c r="B62" i="35" s="1"/>
  <c r="I30" i="32"/>
  <c r="I31" i="32"/>
  <c r="I32" i="32"/>
  <c r="I33" i="32"/>
  <c r="I34" i="32"/>
  <c r="I35" i="32"/>
  <c r="I36" i="32"/>
  <c r="I37" i="32"/>
  <c r="I38" i="32"/>
  <c r="I39" i="32"/>
  <c r="I40" i="32"/>
  <c r="I41" i="32"/>
  <c r="I42" i="32"/>
  <c r="I43" i="32"/>
  <c r="I44" i="32"/>
  <c r="I45" i="32"/>
  <c r="I46" i="32"/>
  <c r="I47" i="32"/>
  <c r="I48" i="32"/>
  <c r="I49" i="32"/>
  <c r="I50" i="32"/>
  <c r="I51" i="32"/>
  <c r="I52" i="32"/>
  <c r="I53" i="32"/>
  <c r="I54" i="32"/>
  <c r="B38" i="35" s="1" a="1"/>
  <c r="B38" i="35" s="1"/>
  <c r="I55" i="32"/>
  <c r="I56" i="32"/>
  <c r="I57" i="32"/>
  <c r="I58" i="32"/>
  <c r="I59" i="32"/>
  <c r="I60" i="32"/>
  <c r="I61" i="32"/>
  <c r="I62" i="32"/>
  <c r="I63" i="32"/>
  <c r="I64" i="32"/>
  <c r="I65" i="32"/>
  <c r="I66" i="32"/>
  <c r="I67" i="32"/>
  <c r="I68" i="32"/>
  <c r="I69" i="32"/>
  <c r="I70" i="32"/>
  <c r="I71" i="32"/>
  <c r="I72" i="32"/>
  <c r="I73" i="32"/>
  <c r="I74" i="32"/>
  <c r="I75" i="32"/>
  <c r="I76" i="32"/>
  <c r="I77" i="32"/>
  <c r="I78" i="32"/>
  <c r="I79" i="32"/>
  <c r="I80" i="32"/>
  <c r="I81" i="32"/>
  <c r="I82" i="32"/>
  <c r="I83" i="32"/>
  <c r="I84" i="32"/>
  <c r="I85" i="32"/>
  <c r="I86" i="32"/>
  <c r="I87" i="32"/>
  <c r="I88" i="32"/>
  <c r="I89" i="32"/>
  <c r="I90" i="32"/>
  <c r="I91" i="32"/>
  <c r="I92" i="32"/>
  <c r="I93" i="32"/>
  <c r="I94" i="32"/>
  <c r="I95" i="32"/>
  <c r="I96" i="32"/>
  <c r="I97" i="32"/>
  <c r="I98" i="32"/>
  <c r="I99" i="32"/>
  <c r="I100" i="32"/>
  <c r="I101" i="32"/>
  <c r="I102" i="32"/>
  <c r="I103" i="32"/>
  <c r="I104" i="32"/>
  <c r="I105" i="32"/>
  <c r="I106" i="32"/>
  <c r="I107" i="32"/>
  <c r="I108" i="32"/>
  <c r="I109" i="32"/>
  <c r="I110" i="32"/>
  <c r="I20" i="32"/>
  <c r="B3" i="35" s="1" a="1"/>
  <c r="B3" i="35" s="1"/>
  <c r="B69" i="30"/>
  <c r="B68" i="30"/>
  <c r="B67" i="30"/>
  <c r="B66" i="30"/>
  <c r="B65" i="30"/>
  <c r="B64" i="30"/>
  <c r="B63" i="30"/>
  <c r="B62" i="30"/>
  <c r="B61" i="30"/>
  <c r="B60" i="30"/>
  <c r="B59" i="30"/>
  <c r="B58" i="30"/>
  <c r="B57" i="30"/>
  <c r="B56" i="30"/>
  <c r="B55" i="30"/>
  <c r="B54" i="30"/>
  <c r="B53" i="30"/>
  <c r="B52" i="30"/>
  <c r="B51" i="30"/>
  <c r="B50" i="30"/>
  <c r="B49" i="30"/>
  <c r="B48" i="30"/>
  <c r="B47" i="30"/>
  <c r="B46" i="30"/>
  <c r="B45" i="30"/>
  <c r="B44" i="30"/>
  <c r="B43" i="30"/>
  <c r="B42" i="30"/>
  <c r="B41" i="30"/>
  <c r="B40" i="30"/>
  <c r="B39" i="30"/>
  <c r="B37" i="30"/>
  <c r="B36" i="30"/>
  <c r="B35" i="30"/>
  <c r="B34" i="30"/>
  <c r="B33" i="30"/>
  <c r="B32" i="30"/>
  <c r="B31" i="30"/>
  <c r="B30" i="30"/>
  <c r="B29" i="30"/>
  <c r="B28" i="30"/>
  <c r="B27" i="30"/>
  <c r="B26" i="30"/>
  <c r="B25" i="30"/>
  <c r="B24" i="30"/>
  <c r="B23" i="30"/>
  <c r="B22" i="30"/>
  <c r="B21" i="30"/>
  <c r="B20" i="30"/>
  <c r="B19" i="30"/>
  <c r="B18" i="30"/>
  <c r="B17" i="30"/>
  <c r="B16" i="30"/>
  <c r="B15" i="30"/>
  <c r="B14" i="30"/>
  <c r="B13" i="30"/>
  <c r="B12" i="30"/>
  <c r="B11" i="30"/>
  <c r="B10" i="30"/>
  <c r="B9" i="30"/>
  <c r="B8" i="30"/>
  <c r="B7" i="30"/>
  <c r="B6" i="30"/>
  <c r="B5" i="30"/>
  <c r="B38" i="30"/>
  <c r="B4" i="30"/>
  <c r="E69" i="30"/>
  <c r="E68" i="30"/>
  <c r="E67" i="30"/>
  <c r="E66" i="30"/>
  <c r="E65" i="30"/>
  <c r="E64" i="30"/>
  <c r="E62" i="30"/>
  <c r="E61" i="30"/>
  <c r="E60" i="30"/>
  <c r="E59" i="30"/>
  <c r="E58" i="30"/>
  <c r="E57" i="30"/>
  <c r="E56" i="30"/>
  <c r="E55" i="30"/>
  <c r="E54" i="30"/>
  <c r="E53" i="30"/>
  <c r="E52" i="30"/>
  <c r="E51" i="30"/>
  <c r="E50" i="30"/>
  <c r="E49" i="30"/>
  <c r="E48" i="30"/>
  <c r="E47" i="30"/>
  <c r="E46" i="30"/>
  <c r="E45" i="30"/>
  <c r="E44" i="30"/>
  <c r="E43" i="30"/>
  <c r="E42" i="30"/>
  <c r="E41" i="30"/>
  <c r="E40" i="30"/>
  <c r="E39" i="30"/>
  <c r="E38" i="30"/>
  <c r="E37" i="30"/>
  <c r="E36" i="30"/>
  <c r="E35" i="30"/>
  <c r="E34" i="30"/>
  <c r="E33" i="30"/>
  <c r="E32" i="30"/>
  <c r="E31" i="30"/>
  <c r="E30" i="30"/>
  <c r="E29" i="30"/>
  <c r="E28" i="30"/>
  <c r="E27" i="30"/>
  <c r="E26" i="30"/>
  <c r="E25" i="30"/>
  <c r="E24" i="30"/>
  <c r="E23" i="30"/>
  <c r="E22" i="30"/>
  <c r="E21" i="30"/>
  <c r="E20" i="30"/>
  <c r="E19" i="30"/>
  <c r="E18" i="30"/>
  <c r="E17" i="30"/>
  <c r="E16" i="30"/>
  <c r="E15" i="30"/>
  <c r="E14" i="30"/>
  <c r="E13" i="30"/>
  <c r="E12" i="30"/>
  <c r="E11" i="30"/>
  <c r="E10" i="30"/>
  <c r="E9" i="30"/>
  <c r="E8" i="30"/>
  <c r="E7" i="30"/>
  <c r="E5" i="30"/>
  <c r="M6" i="30"/>
  <c r="M7" i="30"/>
  <c r="M8" i="30"/>
  <c r="M9" i="30"/>
  <c r="M10" i="30"/>
  <c r="M11" i="30"/>
  <c r="M12" i="30"/>
  <c r="M13" i="30"/>
  <c r="M14" i="30"/>
  <c r="M15" i="30"/>
  <c r="M16" i="30"/>
  <c r="M17" i="30"/>
  <c r="M18" i="30"/>
  <c r="M19" i="30"/>
  <c r="M20" i="30"/>
  <c r="M21" i="30"/>
  <c r="M22" i="30"/>
  <c r="M23" i="30"/>
  <c r="M24" i="30"/>
  <c r="M25" i="30"/>
  <c r="M26" i="30"/>
  <c r="M27" i="30"/>
  <c r="M28" i="30"/>
  <c r="M29" i="30"/>
  <c r="M30" i="30"/>
  <c r="M31" i="30"/>
  <c r="M32" i="30"/>
  <c r="M33" i="30"/>
  <c r="M34" i="30"/>
  <c r="M35" i="30"/>
  <c r="M36" i="30"/>
  <c r="M37" i="30"/>
  <c r="M38" i="30"/>
  <c r="M39" i="30"/>
  <c r="M40" i="30"/>
  <c r="M41" i="30"/>
  <c r="M42" i="30"/>
  <c r="M43" i="30"/>
  <c r="M44" i="30"/>
  <c r="M45" i="30"/>
  <c r="M46" i="30"/>
  <c r="M47" i="30"/>
  <c r="M48" i="30"/>
  <c r="M49" i="30"/>
  <c r="M50" i="30"/>
  <c r="M51" i="30"/>
  <c r="M52" i="30"/>
  <c r="M53" i="30"/>
  <c r="M54" i="30"/>
  <c r="M55" i="30"/>
  <c r="M56" i="30"/>
  <c r="M57" i="30"/>
  <c r="M5" i="30"/>
  <c r="M4" i="30"/>
  <c r="A3" i="35" l="1" a="1"/>
  <c r="A3" i="35" s="1"/>
  <c r="A29" i="35" a="1"/>
  <c r="A29" i="35" s="1"/>
  <c r="A38" i="35" a="1"/>
  <c r="A38" i="35" s="1"/>
  <c r="A62" i="35" a="1"/>
  <c r="A62" i="3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tc={119C35B2-4E54-4868-BF5F-9697A3B710B5}</author>
    <author>tc={0825AEA8-30F1-4767-8A8D-6F3A45DC6E0F}</author>
    <author>tc={DDDE0795-0C22-4D54-B7F4-C73B930500F2}</author>
  </authors>
  <commentList>
    <comment ref="B2" authorId="0" shapeId="0" xr:uid="{119C35B2-4E54-4868-BF5F-9697A3B710B5}">
      <text>
        <t>[Threaded comment]
Your version of Excel allows you to read this threaded comment; however, any edits to it will get removed if the file is opened in a newer version of Excel. Learn more: https://go.microsoft.com/fwlink/?linkid=870924
Comment:
    Ik mis deze informatie: Het kanaal Wessem-Nederweert (KWN) staat in open verbinding met de Zuid-Willemsvaart en staat middels sluis Panheel in verbinding met de Maas. De waterstand in het kanaal is hoger dan de waterstand in de Maas. Nabij het kanaal bevinden zich enkele beken die onder het kanaal doorstromen door middel van een sifon. Dit zijn de Tungelroyse Beek en de Uffelse Beek.</t>
      </text>
    </comment>
    <comment ref="B13" authorId="1" shapeId="0" xr:uid="{0825AEA8-30F1-4767-8A8D-6F3A45DC6E0F}">
      <text>
        <t xml:space="preserve">[Threaded comment]
Your version of Excel allows you to read this threaded comment; however, any edits to it will get removed if the file is opened in a newer version of Excel. Learn more: https://go.microsoft.com/fwlink/?linkid=870924
Comment:
    Sluis Panheel is onderdeel van de regionale kering.  Hoogwater op het kanaal hangt samen met hoge waterstanden op de beken.
Hoogwater op de Tungelroyse Beek en de Uffelse Beek geeft aan dat hoogwater op het kanaal samenhangt met hoge waterstanden op de beken (staat in het VTV2016 geeft) [blg-985586.pdf]
Werkdag 1:
Klopt niet: beken gaan onder het kanaal door. Sluis geen onderdeel van de regionale kering. Alleen de lijnelementen zijn onderdeel van de regionale kering. </t>
      </text>
    </comment>
    <comment ref="B53" authorId="2" shapeId="0" xr:uid="{DDDE0795-0C22-4D54-B7F4-C73B930500F2}">
      <text>
        <t>[Threaded comment]
Your version of Excel allows you to read this threaded comment; however, any edits to it will get removed if the file is opened in a newer version of Excel. Learn more: https://go.microsoft.com/fwlink/?linkid=870924
Comment:
    1e werkdag FL sessie: CEMT klasse 4 Oude Sluis, en nieuwe sluis kan CEMT klasse 5 aan. Check nodig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tc={718C2890-FAA1-486A-937B-42464969E5A0}</author>
  </authors>
  <commentList>
    <comment ref="B6" authorId="0" shapeId="0" xr:uid="{718C2890-FAA1-486A-937B-42464969E5A0}">
      <text>
        <t>[Threaded comment]
Your version of Excel allows you to read this threaded comment; however, any edits to it will get removed if the file is opened in a newer version of Excel. Learn more: https://go.microsoft.com/fwlink/?linkid=870924
Comment:
    Uit de Kick-off: Grote centrale bediening, (gebouw rechts onder op de foto) maar tegenwoordig wordt de sluis bediend vanuit Tilburg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tc={803E9475-611D-483B-8280-D9AB29F60B57}</author>
    <author>tc={451898F4-C4FF-4CED-BE82-B5977D591EF4}</author>
    <author>tc={AD2CAB39-76A0-4E0B-B6B8-3A71B5AC6850}</author>
    <author>tc={06EA8AA2-158C-4C73-A08F-9782EBD3D434}</author>
  </authors>
  <commentList>
    <comment ref="AR4" authorId="0" shapeId="0" xr:uid="{803E9475-611D-483B-8280-D9AB29F60B57}">
      <text>
        <t>[Threaded comment]
Your version of Excel allows you to read this threaded comment; however, any edits to it will get removed if the file is opened in a newer version of Excel. Learn more: https://go.microsoft.com/fwlink/?linkid=870924
Comment:
    Past dit niet beter bij kolom AS?</t>
      </text>
    </comment>
    <comment ref="P8" authorId="1" shapeId="0" xr:uid="{451898F4-C4FF-4CED-BE82-B5977D591EF4}">
      <text>
        <t>[Threaded comment]
Your version of Excel allows you to read this threaded comment; however, any edits to it will get removed if the file is opened in a newer version of Excel. Learn more: https://go.microsoft.com/fwlink/?linkid=870924
Comment:
    Bij zowel spaarbekkens water pompen: Wanneer is water besparen noodzakelijk en wanneer wenselijk? Hoe verandert dat in de toekomst? Hoe kan water besparen zo duurzaam mogelijk, rekening houdend met scheepvaart? Welke keuzes moeten dan gemaakt worden?</t>
      </text>
    </comment>
    <comment ref="AA9" authorId="2" shapeId="0" xr:uid="{AD2CAB39-76A0-4E0B-B6B8-3A71B5AC6850}">
      <text>
        <t xml:space="preserve">[Threaded comment]
Your version of Excel allows you to read this threaded comment; however, any edits to it will get removed if the file is opened in a newer version of Excel. Learn more: https://go.microsoft.com/fwlink/?linkid=870924
Comment:
    Dit speelt ook nu al, dus ik heb dit ook bij huidige situatie ingevuld. </t>
      </text>
    </comment>
    <comment ref="AH13" authorId="3" shapeId="0" xr:uid="{06EA8AA2-158C-4C73-A08F-9782EBD3D434}">
      <text>
        <t>[Threaded comment]
Your version of Excel allows you to read this threaded comment; however, any edits to it will get removed if the file is opened in a newer version of Excel. Learn more: https://go.microsoft.com/fwlink/?linkid=870924
Comment:
    Aanvullend: hoe erg is dit als de stroom 24 uur uitvalt?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tc={10C7F82E-0CE7-4E4B-8652-3874CA376B6F}</author>
  </authors>
  <commentList>
    <comment ref="A49" authorId="0" shapeId="0" xr:uid="{10C7F82E-0CE7-4E4B-8652-3874CA376B6F}">
      <text>
        <t>[Threaded comment]
Your version of Excel allows you to read this threaded comment; however, any edits to it will get removed if the file is opened in a newer version of Excel. Learn more: https://go.microsoft.com/fwlink/?linkid=870924
Comment:
    Deze verwijderen uit functies?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tc={BE0AD4C7-ECFF-4014-B781-EF5AB3E9EFE1}</author>
    <author>tc={FC1D1EE2-9014-4A87-875C-CE178FC5D18E}</author>
    <author>tc={3B93AAE3-2A65-4837-B6E5-5A740F66A6FC}</author>
    <author>tc={EB324544-96D9-4AA5-8C0C-C1F03C0DAFE1}</author>
    <author>tc={D6E9A6CF-0846-4E07-B883-5A2898AC2A37}</author>
  </authors>
  <commentList>
    <comment ref="C2" authorId="0" shapeId="0" xr:uid="{BE0AD4C7-ECFF-4014-B781-EF5AB3E9EFE1}">
      <text>
        <t xml:space="preserve">[Threaded comment]
Your version of Excel allows you to read this threaded comment; however, any edits to it will get removed if the file is opened in a newer version of Excel. Learn more: https://go.microsoft.com/fwlink/?linkid=870924
Comment:
    overlap huidige staat en degradatie mechanisme. Voorbeeld van geen overlap?
Reply:
    Lastig in te vullen zonder overleg met beheerorganisatie. </t>
      </text>
    </comment>
    <comment ref="F4" authorId="1" shapeId="0" xr:uid="{FC1D1EE2-9014-4A87-875C-CE178FC5D18E}">
      <text>
        <t xml:space="preserve">[Threaded comment]
Your version of Excel allows you to read this threaded comment; however, any edits to it will get removed if the file is opened in a newer version of Excel. Learn more: https://go.microsoft.com/fwlink/?linkid=870924
Comment:
    Ik vind dat we deze oranje moeten maken. Het is me niet bekend hoe we deze schades beoordelen. </t>
      </text>
    </comment>
    <comment ref="J4" authorId="2" shapeId="0" xr:uid="{3B93AAE3-2A65-4837-B6E5-5A740F66A6FC}">
      <text>
        <t>[Threaded comment]
Your version of Excel allows you to read this threaded comment; however, any edits to it will get removed if the file is opened in a newer version of Excel. Learn more: https://go.microsoft.com/fwlink/?linkid=870924
Comment:
    Welke herberekening zit hier achter?</t>
      </text>
    </comment>
    <comment ref="Q6" authorId="3" shapeId="0" xr:uid="{EB324544-96D9-4AA5-8C0C-C1F03C0DAFE1}">
      <text>
        <t>[Threaded comment]
Your version of Excel allows you to read this threaded comment; however, any edits to it will get removed if the file is opened in a newer version of Excel. Learn more: https://go.microsoft.com/fwlink/?linkid=870924
Comment:
    @Greta, weet jij iets over het effect van lucht temperatuur op de coating ?</t>
      </text>
    </comment>
    <comment ref="H8" authorId="4" shapeId="0" xr:uid="{D6E9A6CF-0846-4E07-B883-5A2898AC2A37}">
      <text>
        <t xml:space="preserve">[Threaded comment]
Your version of Excel allows you to read this threaded comment; however, any edits to it will get removed if the file is opened in a newer version of Excel. Learn more: https://go.microsoft.com/fwlink/?linkid=870924
Comment:
    Hier is achterstallig onderhoud, waarvan we de effecten nu niet goed kunnen inschatten, zie bijvoorbeeld corrosievermoeiing. Ik zou dit oranje maken.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tc={AD6CDBAB-D53D-44B4-B623-0132E38C415C}</author>
    <author>tc={01B6F83C-2F84-40ED-A078-AB069335FC36}</author>
    <author>tc={96B69174-17C0-47B2-A1F4-A2E866CDFD31}</author>
    <author>tc={F81F6B7D-9732-4CB8-BCA6-05977EBAEEFA}</author>
    <author>tc={883F8D53-4EC2-47F7-86CE-D4A4CCD5D7E6}</author>
  </authors>
  <commentList>
    <comment ref="D6" authorId="0" shapeId="0" xr:uid="{AD6CDBAB-D53D-44B4-B623-0132E38C415C}">
      <text>
        <t>[Threaded comment]
Your version of Excel allows you to read this threaded comment; however, any edits to it will get removed if the file is opened in a newer version of Excel. Learn more: https://go.microsoft.com/fwlink/?linkid=870924
Comment:
    Is het handig om hier onderscheid in te maken met meerdere rijen?</t>
      </text>
    </comment>
    <comment ref="F11" authorId="1" shapeId="0" xr:uid="{01B6F83C-2F84-40ED-A078-AB069335FC36}">
      <text>
        <t>[Threaded comment]
Your version of Excel allows you to read this threaded comment; however, any edits to it will get removed if the file is opened in a newer version of Excel. Learn more: https://go.microsoft.com/fwlink/?linkid=870924
Comment:
    Door de hogere zeespiegel worden de golven nabij de kering wel beinvloed. Lokaal is dit wel een mogelijk groot effect denk ik.</t>
      </text>
    </comment>
    <comment ref="F16" authorId="2" shapeId="0" xr:uid="{96B69174-17C0-47B2-A1F4-A2E866CDFD31}">
      <text>
        <t xml:space="preserve">[Threaded comment]
Your version of Excel allows you to read this threaded comment; however, any edits to it will get removed if the file is opened in a newer version of Excel. Learn more: https://go.microsoft.com/fwlink/?linkid=870924
Comment:
    Hier is nu niet iets over bekend. Daarom behoeft het denk ik wel aandacht. </t>
      </text>
    </comment>
    <comment ref="F19" authorId="3" shapeId="0" xr:uid="{F81F6B7D-9732-4CB8-BCA6-05977EBAEEFA}">
      <text>
        <t>[Threaded comment]
Your version of Excel allows you to read this threaded comment; however, any edits to it will get removed if the file is opened in a newer version of Excel. Learn more: https://go.microsoft.com/fwlink/?linkid=870924
Comment:
    Ook een betonnen fundering kan zakken. Wat wordt hier bedoeld?</t>
      </text>
    </comment>
    <comment ref="B20" authorId="4" shapeId="0" xr:uid="{883F8D53-4EC2-47F7-86CE-D4A4CCD5D7E6}">
      <text>
        <t>[Threaded comment]
Your version of Excel allows you to read this threaded comment; however, any edits to it will get removed if the file is opened in a newer version of Excel. Learn more: https://go.microsoft.com/fwlink/?linkid=870924
Comment:
    Zouden we deze kunnen weghalen? Het is niet een autonome driver maar een gevolg van de kering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tc={859EAC6A-F733-4E46-9E9A-1BE26F403D23}</author>
    <author>tc={DE7E2E02-E2D6-4D20-8417-184A5119AC26}</author>
    <author>tc={E3132284-8697-47C5-8408-9502221BC494}</author>
    <author>tc={D3EBA547-0992-4225-9FDB-F558E295E1A7}</author>
    <author>tc={45AA9510-F459-4C84-AE7B-DB81548FAE4A}</author>
  </authors>
  <commentList>
    <comment ref="C20" authorId="0" shapeId="0" xr:uid="{859EAC6A-F733-4E46-9E9A-1BE26F403D23}">
      <text>
        <t xml:space="preserve">[Threaded comment]
Your version of Excel allows you to read this threaded comment; however, any edits to it will get removed if the file is opened in a newer version of Excel. Learn more: https://go.microsoft.com/fwlink/?linkid=870924
Comment:
    Waarop zijn ze ontworpen? </t>
      </text>
    </comment>
    <comment ref="C42" authorId="1" shapeId="0" xr:uid="{DE7E2E02-E2D6-4D20-8417-184A5119AC26}">
      <text>
        <t>[Threaded comment]
Your version of Excel allows you to read this threaded comment; however, any edits to it will get removed if the file is opened in a newer version of Excel. Learn more: https://go.microsoft.com/fwlink/?linkid=870924
Comment:
    Is dit een vraag ?</t>
      </text>
    </comment>
    <comment ref="C45" authorId="2" shapeId="0" xr:uid="{E3132284-8697-47C5-8408-9502221BC494}">
      <text>
        <t xml:space="preserve">[Threaded comment]
Your version of Excel allows you to read this threaded comment; however, any edits to it will get removed if the file is opened in a newer version of Excel. Learn more: https://go.microsoft.com/fwlink/?linkid=870924
Comment:
    Verwachting is kleine invloed. </t>
      </text>
    </comment>
    <comment ref="C46" authorId="3" shapeId="0" xr:uid="{D3EBA547-0992-4225-9FDB-F558E295E1A7}">
      <text>
        <t>[Threaded comment]
Your version of Excel allows you to read this threaded comment; however, any edits to it will get removed if the file is opened in a newer version of Excel. Learn more: https://go.microsoft.com/fwlink/?linkid=870924
Comment:
    Verwachting is klein</t>
      </text>
    </comment>
    <comment ref="C131" authorId="4" shapeId="0" xr:uid="{45AA9510-F459-4C84-AE7B-DB81548FAE4A}">
      <text>
        <t>[Threaded comment]
Your version of Excel allows you to read this threaded comment; however, any edits to it will get removed if the file is opened in a newer version of Excel. Learn more: https://go.microsoft.com/fwlink/?linkid=870924
Comment:
    Waar staat deze in EFL? @pieter</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tc={D2266EC6-14DA-48DE-8584-651DAE6718CB}</author>
  </authors>
  <commentList>
    <comment ref="I21" authorId="0" shapeId="0" xr:uid="{D2266EC6-14DA-48DE-8584-651DAE6718CB}">
      <text>
        <t xml:space="preserve">[Threaded comment]
Your version of Excel allows you to read this threaded comment; however, any edits to it will get removed if the file is opened in a newer version of Excel. Learn more: https://go.microsoft.com/fwlink/?linkid=870924
Comment:
    Klopt het dat beide schuiven op de zelfde belasting zijn ontworpen ?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tc={23CA63ED-D577-4458-AD64-40C594B1295F}</author>
  </authors>
  <commentList>
    <comment ref="A53" authorId="0" shapeId="0" xr:uid="{23CA63ED-D577-4458-AD64-40C594B1295F}">
      <text>
        <t>[Threaded comment]
Your version of Excel allows you to read this threaded comment; however, any edits to it will get removed if the file is opened in a newer version of Excel. Learn more: https://go.microsoft.com/fwlink/?linkid=870924
Comment:
    Deze verwijderen uit functies?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<sst xmlns="http://schemas.openxmlformats.org/spreadsheetml/2006/main" count="3792" uniqueCount="1683">
  <si>
    <r>
      <rPr>
        <sz val="11"/>
        <color rgb="FF000000"/>
        <rFont val="Aptos Narrow"/>
      </rPr>
      <t xml:space="preserve">
</t>
    </r>
    <r>
      <rPr>
        <b/>
        <sz val="11"/>
        <color rgb="FF000000"/>
        <rFont val="Aptos Narrow"/>
      </rPr>
      <t xml:space="preserve">Deltares/RWS
</t>
    </r>
    <r>
      <rPr>
        <sz val="11"/>
        <color rgb="FF000000"/>
        <rFont val="Aptos Narrow"/>
      </rPr>
      <t xml:space="preserve">
Projectnaam: Kennisvragen Sluizen met uitwerking voor Sluis Panheel
Datum: </t>
    </r>
    <r>
      <rPr>
        <sz val="11"/>
        <color rgb="FFFF0000"/>
        <rFont val="Aptos Narrow"/>
      </rPr>
      <t xml:space="preserve">12-08-2026
</t>
    </r>
    <r>
      <rPr>
        <sz val="11"/>
        <color rgb="FF000000"/>
        <rFont val="Aptos Narrow"/>
      </rPr>
      <t xml:space="preserve">
Auteurs:
</t>
    </r>
    <r>
      <rPr>
        <b/>
        <sz val="11"/>
        <color rgb="FF000000"/>
        <rFont val="Aptos Narrow"/>
      </rPr>
      <t xml:space="preserve">  Deltares:
</t>
    </r>
    <r>
      <rPr>
        <sz val="11"/>
        <color rgb="FF000000"/>
        <rFont val="Aptos Narrow"/>
      </rPr>
      <t xml:space="preserve"> Meinard Tiessen
 Esther van Baaren
</t>
    </r>
    <r>
      <rPr>
        <b/>
        <sz val="11"/>
        <color rgb="FF000000"/>
        <rFont val="Aptos Narrow"/>
      </rPr>
      <t xml:space="preserve">	Rijkswaterstaat:
</t>
    </r>
    <r>
      <rPr>
        <sz val="11"/>
        <color rgb="FF000000"/>
        <rFont val="Aptos Narrow"/>
      </rPr>
      <t xml:space="preserve">		Riva de Vries					
		Iris Koekkoek	</t>
    </r>
    <r>
      <rPr>
        <b/>
        <sz val="11"/>
        <color rgb="FF000000"/>
        <rFont val="Aptos Narrow"/>
      </rPr>
      <t xml:space="preserve">											
Betrokkenen Rijkswaterstaat:
</t>
    </r>
    <r>
      <rPr>
        <sz val="11"/>
        <color rgb="FF000000"/>
        <rFont val="Aptos Narrow"/>
      </rPr>
      <t>Martine Jak-Brinkhuis
Patrizia Bernardini
Evelien Ploos Van Amstel	
Peter Jansen													
Wilco Meijerink													
Max Pouwels</t>
    </r>
    <r>
      <rPr>
        <b/>
        <sz val="11"/>
        <color rgb="FF000000"/>
        <rFont val="Aptos Narrow"/>
      </rPr>
      <t xml:space="preserve">												
		Assetmanagementteam RWS: 											
		</t>
    </r>
    <r>
      <rPr>
        <sz val="11"/>
        <color rgb="FF000000"/>
        <rFont val="Aptos Narrow"/>
      </rPr>
      <t xml:space="preserve">Linneke van der Veeken												
		Michel de Waal														
		Kees corstens									
		Carla Sengers								
		Paul van Wijnkel	
		Kees van Rooij						
		Carina Verbeek				
		Denise Buijk										
		Jos Hendriks	</t>
    </r>
    <r>
      <rPr>
        <b/>
        <sz val="11"/>
        <color rgb="FF000000"/>
        <rFont val="Aptos Narrow"/>
      </rPr>
      <t xml:space="preserve">											
		</t>
    </r>
    <r>
      <rPr>
        <sz val="11"/>
        <color rgb="FF000000"/>
        <rFont val="Aptos Narrow"/>
      </rPr>
      <t xml:space="preserve">		
</t>
    </r>
    <r>
      <rPr>
        <b/>
        <sz val="11"/>
        <color rgb="FF000000"/>
        <rFont val="Aptos Narrow"/>
      </rPr>
      <t xml:space="preserve">			Betrokkenen TNO:
   </t>
    </r>
    <r>
      <rPr>
        <sz val="11"/>
        <color rgb="FF000000"/>
        <rFont val="Aptos Narrow"/>
      </rPr>
      <t xml:space="preserve">  Greta van Velzen
     Esra Bektas		</t>
    </r>
    <r>
      <rPr>
        <b/>
        <sz val="11"/>
        <color rgb="FF000000"/>
        <rFont val="Aptos Narrow"/>
      </rPr>
      <t xml:space="preserve">															
			Betrokkenen Deltares:											
			</t>
    </r>
    <r>
      <rPr>
        <sz val="11"/>
        <color rgb="FF000000"/>
        <rFont val="Aptos Narrow"/>
      </rPr>
      <t xml:space="preserve">	Tom Omahoney		</t>
    </r>
    <r>
      <rPr>
        <b/>
        <sz val="11"/>
        <color rgb="FF000000"/>
        <rFont val="Aptos Narrow"/>
      </rPr>
      <t xml:space="preserve">										
			</t>
    </r>
    <r>
      <rPr>
        <sz val="11"/>
        <color rgb="FF000000"/>
        <rFont val="Aptos Narrow"/>
      </rPr>
      <t xml:space="preserve">		
								</t>
    </r>
    <r>
      <rPr>
        <b/>
        <sz val="11"/>
        <color rgb="FF000000"/>
        <rFont val="Aptos Narrow"/>
      </rPr>
      <t xml:space="preserve">										
														</t>
    </r>
  </si>
  <si>
    <t>Ligging sluiscomplex Panheel:</t>
  </si>
  <si>
    <t>Het sluiscomplex Panheel ligt in het kanaal Wessem-Nederweert (KWN), nabij de plaats Panheel. Het KWN is een 17 km lange vaarweg die de Maas verbindt met de Zuid-Willemsvaart en Noordervaart (bij Nederweert). Het hele kanalenstelsel wordt gevoed met Maaswater vanuit de Maas bij St Pieter. In natte periodes wordt het kanaal gevoed door lokale afloop, maar  bij waterschaarste op de Maas kan deze ook worden gevoed via het gemaal bij Sluizencomplex Panheel. Het kanaal Wessem-Nederweert (KWN) staat in open verbinding met de Zuid-Willemsvaart en staat middels Sluizencomplex Panheel in verbinding met de Maas. De waterstand in het kanaal is hoger dan de waterstand in de Maas. Nabij het kanaal bevinden zich enkele beken die onder het kanaal doorstromen door middel van een sifon. Dit zijn de Tungelroyse Beek en de Uffelse Beek.</t>
  </si>
  <si>
    <r>
      <rPr>
        <b/>
        <sz val="11"/>
        <color rgb="FF000000"/>
        <rFont val="Aptos"/>
        <family val="2"/>
      </rPr>
      <t>Proces/ operatie van complex Panheel</t>
    </r>
    <r>
      <rPr>
        <sz val="11"/>
        <color rgb="FF000000"/>
        <rFont val="Aptos"/>
        <family val="2"/>
      </rPr>
      <t> :</t>
    </r>
  </si>
  <si>
    <t>Op het Sluiscomplex Panheel wordt geschut in de oude en nieuwe sluis. </t>
  </si>
  <si>
    <t>Bij een overschot aan Maaswater op het KWN wordt geschut met de nieuwe sluis (meer schutverlies)en gespuid via de nieuwe sluis buiten bedientijden (’s nachts). </t>
  </si>
  <si>
    <t>Bij te weinig aanvoer van Maaswater op het KWN wordt geschut met de oude sluis, wordt schutverlies beperkt door de spaarbekkens te gebruiken en/of zuinig te schutten (wachten tot de schutkolk vol schepen is), en/of wordt Maaswater gepompt naar het kanaal door het gemaal. </t>
  </si>
  <si>
    <t>De bediening vindt centraal plaats vanuit de bedienpost in Tilburg, maar kan ook vanaf de bedienpost aan de zuidzijde van het complex worden bediend. Hiervandaan worden beide sluizen en het gemaal bediend. Het nivelleren van de oude sluis (zonder spaarbekkens) duurt 7 tot 8 minuten, in de nieuwe sluis ca. 10 minuten. </t>
  </si>
  <si>
    <t>Functies van sluiscomplex Panheel:</t>
  </si>
  <si>
    <r>
      <rPr>
        <b/>
        <i/>
        <sz val="11"/>
        <color rgb="FF000000"/>
        <rFont val="Aptos"/>
        <family val="2"/>
      </rPr>
      <t>Schutfunctie:</t>
    </r>
    <r>
      <rPr>
        <i/>
        <sz val="11"/>
        <color rgb="FF000000"/>
        <rFont val="Aptos"/>
        <family val="2"/>
      </rPr>
      <t> </t>
    </r>
    <r>
      <rPr>
        <sz val="11"/>
        <color rgb="FF000000"/>
        <rFont val="Aptos"/>
        <family val="2"/>
      </rPr>
      <t>een bijdrage leveren aan de mogelijkheid om de scheepvaart binnen een bepaalde normtijd waterpanden te laten passeren. De schutsluizen leveren deze bijdrage door de scheepvaart binnen een bepaalde schuttijd een waterstandsverschil te laten overbruggen. </t>
    </r>
  </si>
  <si>
    <r>
      <rPr>
        <b/>
        <i/>
        <sz val="11"/>
        <color rgb="FF000000"/>
        <rFont val="Aptos"/>
        <family val="2"/>
      </rPr>
      <t>Peilbeheer</t>
    </r>
    <r>
      <rPr>
        <sz val="11"/>
        <color rgb="FF000000"/>
        <rFont val="Aptos"/>
        <family val="2"/>
      </rPr>
      <t>. Daarbij kan onderscheid gemaakt worden in de volgende subfuncties:  Keren, spuien/ doorlaten water, schutverlies beperken dmv spaarbekkend en water pompen.</t>
    </r>
  </si>
  <si>
    <r>
      <rPr>
        <b/>
        <sz val="11"/>
        <color rgb="FF000000"/>
        <rFont val="Aptos"/>
        <family val="2"/>
      </rPr>
      <t>Keerfunctie:</t>
    </r>
    <r>
      <rPr>
        <sz val="11"/>
        <color rgb="FF000000"/>
        <rFont val="Aptos"/>
        <family val="2"/>
      </rPr>
      <t> de schutsluizen en het gemaal keren het niveauverschil tussen het KWN en de Maas. Op basis van de maatgevende waterstanden is er alleen sprake van keren waarbij het KWN-niveau hoger is dan het Maasniveau. Het sluizencomplex heeft zelf geen kerende functie.</t>
    </r>
  </si>
  <si>
    <r>
      <rPr>
        <b/>
        <i/>
        <sz val="11"/>
        <color rgb="FF000000"/>
        <rFont val="Aptos"/>
        <family val="2"/>
      </rPr>
      <t>Spuifunctie:</t>
    </r>
    <r>
      <rPr>
        <i/>
        <sz val="11"/>
        <color rgb="FF000000"/>
        <rFont val="Aptos"/>
        <family val="2"/>
      </rPr>
      <t> </t>
    </r>
    <r>
      <rPr>
        <sz val="11"/>
        <color rgb="FF000000"/>
        <rFont val="Aptos"/>
        <family val="2"/>
      </rPr>
      <t>de nieuwe schutsluis wordt buiten de bedientijden ingezet om overtollig water af te voeren van het KWN. </t>
    </r>
  </si>
  <si>
    <t>SchutSluizencomplex Panheel noord (oude kolk) 58C-001-01​</t>
  </si>
  <si>
    <r>
      <rPr>
        <b/>
        <i/>
        <sz val="11"/>
        <color rgb="FF000000"/>
        <rFont val="Aptos"/>
        <family val="2"/>
      </rPr>
      <t>Schutverlies beperkingfunctie</t>
    </r>
    <r>
      <rPr>
        <b/>
        <sz val="11"/>
        <color rgb="FF000000"/>
        <rFont val="Aptos"/>
        <family val="2"/>
      </rPr>
      <t>:</t>
    </r>
    <r>
      <rPr>
        <sz val="11"/>
        <color rgb="FF000000"/>
        <rFont val="Aptos"/>
        <family val="2"/>
      </rPr>
      <t xml:space="preserve"> de spaarbekkens van de oude schutsluis worden in tijden van droogte gebruikt om het niveau op het kanalenstelsel zo min mogelijk te laten dalen. </t>
    </r>
  </si>
  <si>
    <t>Sluizencomplex Panheel noord in het kanaal Wessem-Nederweert​</t>
  </si>
  <si>
    <r>
      <rPr>
        <b/>
        <i/>
        <sz val="11"/>
        <color rgb="FF000000"/>
        <rFont val="Aptos"/>
        <family val="2"/>
      </rPr>
      <t>Waterpompfunctie</t>
    </r>
    <r>
      <rPr>
        <b/>
        <sz val="11"/>
        <color rgb="FF000000"/>
        <rFont val="Aptos"/>
        <family val="2"/>
      </rPr>
      <t>:</t>
    </r>
    <r>
      <rPr>
        <sz val="11"/>
        <color rgb="FF000000"/>
        <rFont val="Aptos"/>
        <family val="2"/>
      </rPr>
      <t xml:space="preserve"> het gemaal wordt in tijden van droogte gebruikt om water aan te voeren naar het kanalenstelsel. </t>
    </r>
  </si>
  <si>
    <t>Limburg - Maasgouw</t>
  </si>
  <si>
    <t>De functie schutverlies beperken is in deze analyse alleen kwalitatief beschouwd. </t>
  </si>
  <si>
    <t>De bediening van Sluiscomplex Panheel zal naar verwachting in 2015 worden ondergebracht in de bediencentrale te Tilburg. Deze ontwikkeling is niet meegenomen in de analyse. </t>
  </si>
  <si>
    <r>
      <t>Bron: E60-WKR-KA-1300035 - Rapport integrale RAMS analyse_Sluiscomplex Panheel_v4.0.pdf</t>
    </r>
    <r>
      <rPr>
        <sz val="10"/>
        <color rgb="FF000000"/>
        <rFont val="Aptos"/>
        <family val="2"/>
      </rPr>
      <t> </t>
    </r>
  </si>
  <si>
    <t> </t>
  </si>
  <si>
    <t>Zie document: Beschrijving_sluiscomplex_Panheel_(tabblad_1).docx</t>
  </si>
  <si>
    <t>Overzicht functies van systeem tot en met complex niveau</t>
  </si>
  <si>
    <t>Water vasthouden (peilbeheer)</t>
  </si>
  <si>
    <t xml:space="preserve">Keren water (waterveiligheid, kanaalzijde oevers tot aan de sluis, niet de sluis zelf)
</t>
  </si>
  <si>
    <t>Spuien water/ Afvoeren van overtollig water (peilbeheer)</t>
  </si>
  <si>
    <t>Schutverlies beperken dmv spaarbekkens (peilbeheer)</t>
  </si>
  <si>
    <t>Water pompen (peilbeheer)</t>
  </si>
  <si>
    <t>Peilbeheer: Schutverlies beperken dmv spaarbekkens</t>
  </si>
  <si>
    <t>Waterkwaliteit</t>
  </si>
  <si>
    <t>Ecologie</t>
  </si>
  <si>
    <t>Cultuurhistorische waarde</t>
  </si>
  <si>
    <t>Faciliteren scheepvaart</t>
  </si>
  <si>
    <t xml:space="preserve">Faciliteren van de bediening
</t>
  </si>
  <si>
    <t>Calamiteiten</t>
  </si>
  <si>
    <t>De CEMT-klasse op het kanaal is klasse II (lengte 96 m, breedte 9,5 m, max. diepgang 2,10 m). De recreatievaartklasse is BM (ontsluiting voor motorboten). De nieuwe sluis is geschikt voor schepen t/m klasse II. Door de oude sluis kunnen alleen schepen tot 7,25 m breed. Uit interviews blijkt dat er eens per 14 dagen een schip passeert, dat te breed is voor de oude sluis.</t>
  </si>
  <si>
    <t>Het Complex</t>
  </si>
  <si>
    <t>Het sluizencomplex Panheel heeft met bijna 8 meter het op twee na grootste verval van alle sluizen in Nederland. Het complex omvat een gemaal en twee sluizen: de oude, noordelijke sluis (gebouwd tussen 1925 en 1928, gerenoveerd in 1995) en de nieuwe, zuidelijke sluis ernaast (gebouwd tussen 1986 en 1992).</t>
  </si>
  <si>
    <t>De oude, noordelijke sluis is voor Nederland uniek in zijn soort. Naast de oude sluis liggen twee spaarbekkens en twee andere bassins zijn in de betonnen sluiswand uitgespaard. Door gebruik van deze spaarbekkens is het mogelijk ongeveer 60% van het water te besparen tijdens het schutproces (figuur 12). Dimensies van de oude sluis zijn 150 meter lang, 7,5 meter breed en 11,5m meter diep. De drempel diepte van de benedenkant (buiten) is -2,90 meter. De drempel diepte van de bovenkant (binnen) is -3,15 meter.</t>
  </si>
  <si>
    <t>De nieuwe, zuidelijke sluis, waaraan van 1986 tot 1992 is gebouwd, is aanzienlijk breder dan de oude (150 meter lang, 12,6 meter breed en 11,5 meter diep), waardoor deze geschikt is tot CEMT klasse IV schepen.  (figuur 6). De drempel diepte van de benedenkant (buiten) is -4,20 meter. De drempel diepte van de bovenkant (binnen) is -3,95 meter.</t>
  </si>
  <si>
    <t>Naast het sluiscomplex is een pompgemaal gerealiseerd. Twee elektrische pompen met een vermogen van 440 kW elk, zorgen er eventueel voor dat het bij het schutten verloren gegane water wordt teruggepompt. </t>
  </si>
  <si>
    <t>De bediening van de twee sluizen en het gemaal vindt centraal plaats maar kan ook vanuit een bediengebouw dat zich aan de zuidzijde van de nieuwe sluis bevindt.</t>
  </si>
  <si>
    <t>Het gemaal bestaat uit de volgende onderdelen: 1. Instroomgedeelte en gemaal; 2. Gesloten koker; 3. Uitstroomgedeelte (let wel: Noord is naar onder):  (figuur 8)</t>
  </si>
  <si>
    <r>
      <t>Bron: RWSZN-2022-022938_Oudesluis_functioneren_spaarbekkens_incl_hoogtes.pdf</t>
    </r>
    <r>
      <rPr>
        <sz val="12"/>
        <color rgb="FF000000"/>
        <rFont val="Aptos"/>
        <family val="2"/>
      </rPr>
      <t> </t>
    </r>
  </si>
  <si>
    <r>
      <t>Bron: E60-WKR-KA-1300035 - Rapport integrale RAMS analyse_Sluiscomplex Panheel_v4.0.pdf</t>
    </r>
    <r>
      <rPr>
        <sz val="12"/>
        <color rgb="FF000000"/>
        <rFont val="Aptos"/>
        <family val="2"/>
      </rPr>
      <t> </t>
    </r>
  </si>
  <si>
    <t>Hydraulische randvoorwaarden - waterbeheer:</t>
  </si>
  <si>
    <t>Kanaal Wessem Nederweert (ten westen / noordwesten van het complex)</t>
  </si>
  <si>
    <t>Streefpeil /SP 28.65 m +NAP</t>
  </si>
  <si>
    <t>Minimaal Waterpeil /MIP1 28.52 m + NAP</t>
  </si>
  <si>
    <t>Minimaal Waterpeil /MIP2 28.40 m +NAP</t>
  </si>
  <si>
    <t>Maximaal Waterpeil /MAP1 28.70 m +NAP</t>
  </si>
  <si>
    <t>Maximaal Waterpeil /MAP2 28.72 m +NAP</t>
  </si>
  <si>
    <t>Waterstanden bij vullen en ledigen kolk met gebruik van spaarkomen;</t>
  </si>
  <si>
    <t>Stuwpand Linne (ten oosten / zuidoosten van het complex)</t>
  </si>
  <si>
    <t>Streefpeil /SP 20.85 m +NAP</t>
  </si>
  <si>
    <t>Maatgevende Laagwaterstand /LMW 20.70 m +NAP</t>
  </si>
  <si>
    <t>Bron: Bijlage V streefpeilen</t>
  </si>
  <si>
    <t>Complex</t>
  </si>
  <si>
    <t>Type functies  complex</t>
  </si>
  <si>
    <t>Functies complex</t>
  </si>
  <si>
    <t>Eisen/wensen complex</t>
  </si>
  <si>
    <t>Object</t>
  </si>
  <si>
    <t>Functie object</t>
  </si>
  <si>
    <t>Eisen/wensen object</t>
  </si>
  <si>
    <t>Opmerkingen over eisen/wensen en relevantie voor functioneren sluis Panheel</t>
  </si>
  <si>
    <t>Bron</t>
  </si>
  <si>
    <t xml:space="preserve">Sluiscomplex als samenhangend geheel, opgebouwd uit meerdere componenten, bestaande uit twee schutsluizen en een pompgemaal. </t>
  </si>
  <si>
    <t>Peilbeheer en waterveiligheid</t>
  </si>
  <si>
    <t>Het complex draagt bij aan het handhaven van gewenste waterstanden en debieten in het watersysteem Maas – Kanaal Wessem–Nederweert, onder zowel natte als droge omstandigheden.</t>
  </si>
  <si>
    <t>Sluiscomplex Panheel</t>
  </si>
  <si>
    <t xml:space="preserve">Handhaven van peilscheiding en sturen van waterstanden tussen Maas en KWN door: 
water te keren, water te spuien of door te laten, water actief terug te pompen, schutverlies te beperken 
De oude sluis functioneert als spaarsluis ten behoeve van waterbesparing. </t>
  </si>
  <si>
    <t xml:space="preserve">Stabiel streefpeil KWN </t>
  </si>
  <si>
    <t xml:space="preserve">Peilbeheer is een kernfunctie van Sluis Panheel. De combinatie van schutten, pompen en spaarbekkens maakt het complex strategisch voor zoetwaterverdeling richting het Brabantse kanaalsysteem. 
 </t>
  </si>
  <si>
    <t>Basisspecificatie SS/ RINK</t>
  </si>
  <si>
    <t xml:space="preserve">Beperking van zoetwaterverlies bij schutten </t>
  </si>
  <si>
    <t>Voldoende zoetwater vasthouden tijdens droogte</t>
  </si>
  <si>
    <t>Keren water (waterveiligheid, kanaalzijde oevers tot aan de sluis, niet de sluis zelf)</t>
  </si>
  <si>
    <t xml:space="preserve">De schutsluizen en het gemaal keren het niveauverschil tussen het KWN en de Maas. Op basis van de maatgevende waterstanden is er alleen sprake van keren waarbij het KWN-niveau hoger is dan het Maasniveau. </t>
  </si>
  <si>
    <t>Keren hoogwater in gesloten stand.</t>
  </si>
  <si>
    <t>Streefpeil KWN: +28.65 en Maas MLW: +20.70 . Sluis Panheel houdt waterstandsverschillen tegen (± 7–8 m verval)</t>
  </si>
  <si>
    <t xml:space="preserve">Keren van hoogwater als het KWN-niveau hoger is dan bij het Maasniveau  (beschermen tegen hoogwater vanuit bovenstrooms of benedenstrooms). De kerende functie kan bij beide sluizen als volgt falen:
- Indien de sluis gesloten is kan dit gebeuren als beide hoofden niet meer keren, bijvoorbeeld doordat een deur of schuif bezwijkt. Indien de deuren bij het ene hoofd geopend zijn voor schutten, kan falen van het andere hoofd leiden tot een doorstroom opening, bijvoorbeeld door aanvaring in combinatie met falen van de aanvaarbescherming. 
- Bij het spuien in de nieuwe sluis kan de kerende functie ook falen indien de bedienaar per abuis een te grote spui-opening realiseert. Bij het spuien buiten bedientijd (’s nachts) wordt de waterstand gemonitord en het falen dus met enige vertraging 
geconstateerd. </t>
  </si>
  <si>
    <t>Betrouwbaar sluiten bij hoogwater</t>
  </si>
  <si>
    <t>Geen formele faalkansnorm, wel hoge functionele betrouwbaarheid</t>
  </si>
  <si>
    <t>Voldoende afvoeren hoog rivierdebiet om substantiële verhoging van hydraulische belasting op achterliggende primaire waterkeringen te voorkomen</t>
  </si>
  <si>
    <t xml:space="preserve">Afvoeren (hoog) rivierdebiet </t>
  </si>
  <si>
    <t>Spuifunctie: de nieuwe schutsluis wordt buiten de bedientijden ingezet om overtollig water af te voeren van het KWN. </t>
  </si>
  <si>
    <t xml:space="preserve">Spuien via de nieuwe sluis gebeurt meestal buiten de bedientijden (’s nachts) en vrijwel nooit op dagen dat het gemaal wordt gebruikt. Er wordt regelmatig ook nog overdag gespuid in bedientijd. Dit gebeurt naar schatting op 75% van de spuidagen en duurt gemiddeld 2 à 3 uur. 
Het spuiriool in de oude sluis heeft te weinig afvoercapaciteit voor de gebruikelijke spuibehoefte. Bij spuien in de nieuwe sluis worden de deurschuiven gedeeltelijk open gezet. Dergelijke schuiven worden in het schutproces altijd geheel geopend, niet gedeeltelijk. Het langdurig gedeeltelijk open staan van de schuiven levert mogelijk te zware belastingen op. </t>
  </si>
  <si>
    <t>Leefbaarheid</t>
  </si>
  <si>
    <t>Peilbeheer is een kernfunctie van Sluis Panheel. Met name in droogteperioden is de combinatie van schutten, spaarbekkens en pompen cruciaal voor het vasthouden en verdelen van zoetwater richting het Brabantse kanaalsysteem.</t>
  </si>
  <si>
    <t>Beperking van (zoetwater)verlies bij schutten</t>
  </si>
  <si>
    <t>De spaarbekkens van de oude schutsluis zijn op dit moment niet in gebruikt, maar zijn ontworpen om het niveau op het kanalenstelsel zo min mogelijk te laten dalen. 60% van schutwater kan worden hergebruikt middels de spaarbekkens. Dit is bedoeld om zoetwaterverlies te beperken in perioden van waterschaarste.</t>
  </si>
  <si>
    <t>Rams analyse/ ontw RVW ss</t>
  </si>
  <si>
    <t>Voldoende vaardiepte voor scheepvaart waarborgen</t>
  </si>
  <si>
    <t>Door middel van pompcapaciteit kan onder droge omstandigheden water worden aangevoerd naar het kanalenstelsel, zodat gewenste peilen en watervoorziening gehandhaafd blijven. Het complex moet flexibel kunnen inspelen op variaties in rivierafvoer en veranderende hydrologische omstandigheden.</t>
  </si>
  <si>
    <t>Flexibel inspelen op variaties in rivierafvoer (nat/droog)</t>
  </si>
  <si>
    <t>Mogelijkheid tot actief waterbeheer bij droogte (inzet pomgemaal).</t>
  </si>
  <si>
    <t xml:space="preserve">Het gemaal wordt in tijden van droogte gebruikt om water aan te voeren naar het kanalenstelsel. Afhankelijk van weersomstandigheden is er veel verschil in de frequentie en duur van de operatie; soms wordt er wel tot 4 dagen continu gepompt. De maximale stilstandduur is ca. 2 maanden. Voor het bedieninterval wordt 1 maand gehanteerd. De kerende functie kan falen bij het gemaal wanneer aan het eind van het verpompen zowel de persschuif als de vlinderklep op 1 watergang niet sluiten. Bij energie-uitval sluit een vlinderklep niet ofwel als de black-out klep gesloten blijft (en de hydraulische druk dus niet wegvalt) ofwel als de overbrenging van het contragewicht faalt doordat de spie van de as afbreekt. 
</t>
  </si>
  <si>
    <t>Geen verslechtering van waterkwaliteit in de sluis en kanaalbeheer; voldoen aan KRW-doelen.</t>
  </si>
  <si>
    <t>Bijdragen aan doorstroming en voorkomen van stagnatie.</t>
  </si>
  <si>
    <t>Bedieningsregime afgestemd op (voldoende) doorstroming</t>
  </si>
  <si>
    <t>Randvoorwaardelijke functie; niet primair sturend voor ontwerp, maar relevant voor beheer en bediening.</t>
  </si>
  <si>
    <t>Basisspecificatie SS</t>
  </si>
  <si>
    <t>Geen langdurige stilstand van watermassa’s</t>
  </si>
  <si>
    <t>Behoud en waar mogelijk versterking van ecologische kwaliteit; voldoen aan Natura 2000 / KRW-ecologische doelen (waar relevant).</t>
  </si>
  <si>
    <t xml:space="preserve">Sluiscomplex Panheel
</t>
  </si>
  <si>
    <t>Faciliteren van ecologische verbindingen en minimaliseren van negatieve effecten op habitats en soorten.</t>
  </si>
  <si>
    <t>Behouden van geschikt habitat in en rond het complex. Voorkomen van verstoring.</t>
  </si>
  <si>
    <t>Randvoorwaardelijke functie; niet primair sturend voor ontwerp, maar relevant voor beheer en bediening. Meekoppelkansen mogelijk bij onderhoud en aanpassing (bijv. vispassage of ecovriendelijke inrichting).</t>
  </si>
  <si>
    <t>Borging en herkenbaarheid van cultuurhistorisch waardevolle onderdelen van het complex.</t>
  </si>
  <si>
    <t>Drager van cultuurhistorische en historische waarden.</t>
  </si>
  <si>
    <t>Rekening houden met monumentale en cultuurhistorische waarden</t>
  </si>
  <si>
    <t>De oude sluis (gebouwd in 1925–1928) heeft cultuurhistorisch belang en een oranje status, wat betekent dat er wel waarde is, maar geen formele monumentenbescherming.</t>
  </si>
  <si>
    <t>Bouwhistorische verkenning &amp; waardestelling sluis panheel kanaal wessem nederweert 22 maart 2022</t>
  </si>
  <si>
    <t>Behoud van karakteristieke constructieve en ruimtelijke kenmerken</t>
  </si>
  <si>
    <t>Beperkingen aan aanpassing, vervanging of buitengebruikstelling van de oude sluis</t>
  </si>
  <si>
    <t>Bereikbaarheid</t>
  </si>
  <si>
    <t>Betrouwbare en vlotte doorvaart tussen Maas en Kanaal Wessem–Nederweert.</t>
  </si>
  <si>
    <t>Sluiscomplex Panheel (Oude, noordelijke sluis en nieuwe, zuidelijke sluis)</t>
  </si>
  <si>
    <t xml:space="preserve">De schutsluis dient het maatgevende schip CEMT klasse 2 te kunnen laten passeren. Efficiënt schutproces.
</t>
  </si>
  <si>
    <t>De oude, noordelijke sluis en nieuwe, zuidelijke sluis faciliteren beiden CEMT-klasse 2-scheepvaart. De oude sluis faciliteert schepen tot maximaal 7,25 meter breed, de nieuwe sluis faciliteerd schepen tot 9,5 meter breed. Recreatievaart tot en met categorie BM.</t>
  </si>
  <si>
    <t xml:space="preserve"> Door de oude sluis kunnen alleen schepen tot 7,25 m breed. Uit interviews blijkt dat er eens per 14 dagen een schip passeert, dat te breed is voor de oude sluis.</t>
  </si>
  <si>
    <t>RAMS-analyse</t>
  </si>
  <si>
    <t>Voldoende vaardiepte voor scheepvaart waarborgen. Maatgevende afmetingen van circa 95 × 7,25 m en een maximale diepgang van circa 2,10 m.</t>
  </si>
  <si>
    <t>Beschikbaarheid van (minimaal) één kolk.</t>
  </si>
  <si>
    <t>Nut en noodzaak van twee kolken is onderwerp van heroverweging (kennisagenda).</t>
  </si>
  <si>
    <t xml:space="preserve">De schutsluis dient het scheepvaartaanbod vlot en veilig te kunnen schutten. </t>
  </si>
  <si>
    <t>Sluiskolken</t>
  </si>
  <si>
    <t>Schutfunctie (grote, kleine en recreatie schepen)</t>
  </si>
  <si>
    <t>De oude, noordelijke sluis en nieuwe, zuidelijke sluis faciliteren beiden CEMT-klasse 2-scheepvaart. Recreatievaart tot en met categorie BM.</t>
  </si>
  <si>
    <t>Schutten wordt gestaakt bij ijsgang, bij gevaarlijke situaties, of indien het peilbeheer dit vereist. Bij ijsgang is er geen watertekort, de functie verpompen wordt hierdoor dus niet gehinderd.</t>
  </si>
  <si>
    <t>Acceptabele wachttijden</t>
  </si>
  <si>
    <t>De schutsluis dient waterpeil te nivelleren, waarbij een rustige ligging van de schepen wordt verzekerd.</t>
  </si>
  <si>
    <t>Overige functies</t>
  </si>
  <si>
    <t>Faciliteren van de bediening</t>
  </si>
  <si>
    <t>Betrouwbare, veilige en robuuste bediening.</t>
  </si>
  <si>
    <t>Bediening op afstand (middels een interface bediencommando's geven); ondersteunen bieden aan beheer en onderhoud.</t>
  </si>
  <si>
    <t>Betrouwbare ICT en energievoorziening</t>
  </si>
  <si>
    <t xml:space="preserve">Het falen van een onderdeel uit de bediening en besturing is ofwel centraal, met hinder voor alle 
functies passeren/spuien/verpompen, ofwel lokaal. </t>
  </si>
  <si>
    <t>Basisspecficatie SS/ RINK</t>
  </si>
  <si>
    <t>Cybersecurity</t>
  </si>
  <si>
    <t>Ondersteuning inspectie en onderhoud</t>
  </si>
  <si>
    <t>Ondersteunen robuust functioneren watersysteem bij verstoringen.</t>
  </si>
  <si>
    <t>Beschikbaarheid bij calamiteiten elders in het systeem.</t>
  </si>
  <si>
    <t>Flexibel inzetbaar (spuien, pompen en sluiten) en redunantie.</t>
  </si>
  <si>
    <t>Redundantie via twee kolken is onderwerp van afweging.</t>
  </si>
  <si>
    <t>Categorie</t>
  </si>
  <si>
    <t>Type / Driver</t>
  </si>
  <si>
    <t>Toelichting</t>
  </si>
  <si>
    <t>Informatie en verandering</t>
  </si>
  <si>
    <t>Verwachte relevantie voor Object Sluizencomplex Panheel</t>
  </si>
  <si>
    <t>Samenhang andere NK's</t>
  </si>
  <si>
    <t>De schaal van relevantie (impact op het kunstwerk)</t>
  </si>
  <si>
    <t>Autonome  situatie</t>
  </si>
  <si>
    <t>Huidige (en ontwerp) staat</t>
  </si>
  <si>
    <t>Wat waren/zijn de uitgangsposities van het ontwerp van Sluizencomplex Panheel en weten we wat de status nu is? (aldus Ontw RVW SS: belasting: waterstand, windopzet, schutgolven, scheepsgolven, combinatie)</t>
  </si>
  <si>
    <t>Ontwerp gebaseerd op binnenvaart, peilbeheer en waterverdeling tussen Maas en kanaalsysteem. Belastingen bestaan uit waterstandsverschillen, schutwerkingen, scheepsbelasting en mechanische belasting van bewegingswerken (geen windopzet/golfbelasting vanuit zee).</t>
  </si>
  <si>
    <t>Groot</t>
  </si>
  <si>
    <t>Sluizencomplex Panheel is een actief waterstaatkundig object met continue wisselende belastingen door schutten en peilbeheer; dit vormt de basis voor alle verdere verouderings- en faalmechanismen.</t>
  </si>
  <si>
    <t>Expert kennis RWS</t>
  </si>
  <si>
    <t>Klein</t>
  </si>
  <si>
    <t>Verwaarloosbare driver</t>
  </si>
  <si>
    <t>Vermoeiing</t>
  </si>
  <si>
    <t>Afname sterkte door (af)wisselende belasting (periodieke belasting op de stalen delen, bijvoorbeeld door golven in combinatie met de waterstand)</t>
  </si>
  <si>
    <t>Met name relevant voor deuren, aandrijvingen en staalconstructies door hoge schutfrequentie en cyclische belasting.</t>
  </si>
  <si>
    <t>Mogelijk groot</t>
  </si>
  <si>
    <t>In tegenstelling tot keringen met incidentele belasting treedt bij Panheel continue vermoeiing op. Dit maakt vermoeiingsschade een belangrijk aandachtspunt voor levensduur en onderhoudsstrategie.</t>
  </si>
  <si>
    <t>Expert kennis TNO</t>
  </si>
  <si>
    <t>Mogelijk klein</t>
  </si>
  <si>
    <t>Nog onbekend welke invloed de driver precies heeft; minder prioriteit om uit te zoeken</t>
  </si>
  <si>
    <t>Slijtage</t>
  </si>
  <si>
    <t>Eroderen (slijten) van materialen door het inzetten van de sluis</t>
  </si>
  <si>
    <t>Slijtage door schutten en bewegende delen is structureel aanwezig maar beheersbaar met regulier onderhoud.</t>
  </si>
  <si>
    <t>Hoewel slijtage continu optreedt, is deze bij tijdig onderhoud goed te beheersen. Het vormt vooral een aandachtspunt bij uitstel van onderhoud of intensiever gebruik.</t>
  </si>
  <si>
    <t>Middel</t>
  </si>
  <si>
    <t>Relevante driver</t>
  </si>
  <si>
    <t>Schade (aanvaar, temperatuursinvloeden)</t>
  </si>
  <si>
    <t xml:space="preserve">Calamiteit die zorgt voor lokale schade/verzwakking. </t>
  </si>
  <si>
    <t>Aanvaringen en storingen hebben direct effect op beschikbaarheid en waterverdeling; impact groter dan bij een passieve waterkering.</t>
  </si>
  <si>
    <t>Door de functionele rol van Panheel in zowel scheepvaart als waterverdeling zijn de gevolgen van lokale schade groter dan bij een passieve waterkering.</t>
  </si>
  <si>
    <t>Nog onbekend welke invloed de driver precies heeft; meer prioriteit om uit te zoeken</t>
  </si>
  <si>
    <t xml:space="preserve">Degradatie </t>
  </si>
  <si>
    <t>Algemene degradatie door verschillende processen die zorgen voor afname in sterkte van materialen in het complex</t>
  </si>
  <si>
    <t>Algemene materiaaldegradatie door ouderdom, belastinghistorie en interactie tussen beton, staal en water.</t>
  </si>
  <si>
    <t>Gezien de leeftijd van delen van het complex (oude en nieuwe kolk) ligt cumulatieve degradatie voor de hand en beïnvloedt dit direct de restlevensduur.</t>
  </si>
  <si>
    <t>Expert kennis TNO en RWS</t>
  </si>
  <si>
    <t>Zeer relevante driver</t>
  </si>
  <si>
    <t>Klimaat- en natuurlijke processen</t>
  </si>
  <si>
    <t>Zeespiegelstijging</t>
  </si>
  <si>
    <t>Stijging van het gemiddelde zeeniveau</t>
  </si>
  <si>
    <t>De zeespiegelstijging bedraagt volgens huidige projecties circa +16 tot +38 cm in 2050 en +26 tot +124 cm in 2100 (afhankelijk van scenario). Sluizencomplex Panheel ligt diep landinwaarts en ondervindt geen directe invloed van zeespiegelstijging.</t>
  </si>
  <si>
    <t>Zeespiegelstijging leidt niet tot directe wijziging van belastingen op Sluizencomplex Panheel, omdat het object niet wordt blootgesteld aan getij, zoutwater of mariene golfbelasting. Indirecte effecten zijn alleen mogelijk via langetermijnveranderingen in afvoerregimes en waterverdeling op systeemniveau, maar die worden primair gedreven door rivierafvoer en niet door zeespiegelstand.</t>
  </si>
  <si>
    <t>KNMI2023</t>
  </si>
  <si>
    <t>Verandering windklimaat</t>
  </si>
  <si>
    <t>Windsnelheid, windrichting, windextremen</t>
  </si>
  <si>
    <t>Voor Nederland wordt tot 2100 weinig verandering in gemiddelde windsnelheid en -richting verwacht. Wel kunnen extreme windstoten bij zware buien toenemen en komt wind uit zuidwestelijke richtingen mogelijk iets vaker voor.</t>
  </si>
  <si>
    <t>Windbelasting is slechts zeer beperkte driver voor Sluizencomplex Panheel. Er zijn geen grote wateroppervlakken waarbij windopzet of windgolven maatgevend zijn voor ontwerp of functioneren. Wind kan alleen een operationele rol spelen (bijvoorbeeld bij bediening of scheepvaart), maar heeft geen significante invloed op constructieve veiligheid of veroudering.</t>
  </si>
  <si>
    <t>Verandering golfklimaat  Noordzee</t>
  </si>
  <si>
    <t>Veranderingen in golfhoogte, - periode, en/of -richting</t>
  </si>
  <si>
    <t>Veranderingen in het golfklimaat zijn relevant voor kust- en estuariumobjecten. Voor Sluizencomplex Panheel is er geen golfbelasting vanuit zee en geen significante windgolfontwikkeling op het kanaal of in de kolk.</t>
  </si>
  <si>
    <t>De hydraulische belasting bij Sluizencomplex Panheel wordt volledig gedomineerd door schutprocessen en scheepsbewegingen (schutgolven en scheepsgolven). Klimaatgedreven veranderingen in golfklimaat spelen hier geen rol.</t>
  </si>
  <si>
    <t xml:space="preserve">DeWinter2012; DeWinter2013; </t>
  </si>
  <si>
    <t>Toename piekafvoer Maas &amp; Rijn</t>
  </si>
  <si>
    <t>Toename van jaarlijkse piekwaarden</t>
  </si>
  <si>
    <t xml:space="preserve">2050 +5 tot +10%; 2100 -2 tot +30% in jaarlijkse maxima van het debiet in de Rijn. Voor de Maas is dit -8% - 2% en -8 - 20%. </t>
  </si>
  <si>
    <t>Hoewel Panheel geen primaire kering is, beïnvloeden hogere Maasafvoeren direct het kerend vermogen en de operationele belasting.</t>
  </si>
  <si>
    <t>Deltares2023</t>
  </si>
  <si>
    <t>Toename frequentie hoogwater  Maas &amp; Rijn</t>
  </si>
  <si>
    <t>Toename van kans hoogwater op rivieren</t>
  </si>
  <si>
    <t>Met name in de winter wordt verwacht dat er gemiddeld meer afvoer gaat stromen door de rivieren in Nederland. Voor de Maas is dit tot 10% meer in 2050 en 30% in 2100 en minder voor de overige. Voor de Rijn is dit tot 15% in 2050 en 35% in 2100. Dit is voor het meest extreme KNMI scenario Hoognat. Het is niet geheel duidelijk hoe dit doorvertaald tot toename in frequentie hoogwater bij de HIJK</t>
  </si>
  <si>
    <t>Afname rivierafvoer (voornamelijk in de zomer)</t>
  </si>
  <si>
    <t>Afname van jaarlijks 7-daags minimum piekwaarden</t>
  </si>
  <si>
    <t>2050 -5 tot -17%; 2100 -7 tot -32% voor 7-daags minimum op de Maas.</t>
  </si>
  <si>
    <t>Vergroot het belang van Panheel in waterverdeling richting Brabantse kanalen, inclusief inzet van pompen, waterbesparende maatregelen en mogelijke inzet van een aangepast schutregime.</t>
  </si>
  <si>
    <t>Toename frequentie laagwater Maas &amp; Rijn</t>
  </si>
  <si>
    <t>Toename kans op laagwater op rivieren</t>
  </si>
  <si>
    <t>Geen exacte kwantificering van beschikbaar. Wel is de verwachting dat de gemiddelde zomer afvoer van de Maas afneemt: In 2050: 0  tot -13%,  2100: -5% tot -25%</t>
  </si>
  <si>
    <t>Verandering neerslagpatronen</t>
  </si>
  <si>
    <t>Toename van de hoeveelheid (lokale) neerslag in het achterland leidt tot meer malen uit polders (bijv. hoosbuien)</t>
  </si>
  <si>
    <t>Winter 10 daags maximum per 10 jaar: 2050 verandering -2% tot +2%; 2100 verandering -2% tot +15%; Totale neerslag winter: 4-24% toename in 2100. Totale neerslag zomer: 2050 afname -2% tot -13%; 2100 afname -2% tot -29%</t>
  </si>
  <si>
    <t>Effect indirect via waterbeheer; beperkt effect op constructieve belasting van de sluis.</t>
  </si>
  <si>
    <t>Toename luchttemperatuur</t>
  </si>
  <si>
    <t>Stijging van gemiddelde (en gem. dagminimum/maximum)</t>
  </si>
  <si>
    <t>Verschilt per scenario en per seizoen; 2050 +0,7 C tot +2,2 C; 2100 +0,7 C tot +5,4 C</t>
  </si>
  <si>
    <t>Een stijgende luchttemperatuur heeft geen directe invloed op de hydraulische of constructieve belastingen van Sluizencomplex Panheel.</t>
  </si>
  <si>
    <t>Verandering watertemperatuur</t>
  </si>
  <si>
    <t>Verandering van de gemiddelde temperatuur van het water rondom het complex</t>
  </si>
  <si>
    <t>Door opwarming van de aarde kan de watertemperatuur veranderen (in eerste instantie toenemen, als de golfstromen stoppen juist afnemen).</t>
  </si>
  <si>
    <t>Een hogere watertemperatuur kan invloed hebben op ecologie en waterkwaliteit, maar heeft geen maatgevende invloed op het functioneren of de veiligheid van Sluizencomplex Panheel. Eventuele effecten op materialen of installaties zijn beperkt en secundair.</t>
  </si>
  <si>
    <t>Expert kennis Deltares</t>
  </si>
  <si>
    <t>CO2-toename in de lucht</t>
  </si>
  <si>
    <t>Verandering CO2 concentratie in de lucht in parts per million (ppm)</t>
  </si>
  <si>
    <t>Alleen wereldwijde concentratie beschikbaar, huidig ~420 ppm; 2050 tot 600 ppm; 2100 tot 1100 ppm</t>
  </si>
  <si>
    <t>Een hogere CO₂‑concentratie kan op lange termijn bijdragen aan snellere carbonatatie van beton, maar voor Sluizencomplex Panheel wordt dit niet als zelfstandig maatgevend proces beschouwd. Het effect is beperkt en onderdeel van bredere klimaatgedreven degradatieprocessen.</t>
  </si>
  <si>
    <t>KNMI2023
TNO-rapport R10699</t>
  </si>
  <si>
    <t>Bodemdaling</t>
  </si>
  <si>
    <t>Het inklinken van de bodem en daarmee het zakken van het maaiveld</t>
  </si>
  <si>
    <t>Bodemdaling door inklinking van slappe ondergronden kan lokaal optreden, afhankelijk van bodemopbouw en grondwaterbeheer.</t>
  </si>
  <si>
    <t>In de omgeving van Sluizencomplex Panheel is bodemdaling beperkt en relatief uniform, waardoor geen significante extra belasting of functieverlies van het complex wordt verwacht. Monitoring blijft wenselijk, maar bodemdaling is geen dominant aandachtspunt.</t>
  </si>
  <si>
    <t>Verzilting</t>
  </si>
  <si>
    <t>Zoutindringing in zowel grondwater als oppervlaktewateren (door open estuarium of door sluizen)</t>
  </si>
  <si>
    <t>Verzilting treedt vooral op in open estuaria en kustgebieden. Sluizencomplex Panheel ligt landinwaarts en heeft geen directe zoutwaterinvloed.</t>
  </si>
  <si>
    <t>Structurele zoutindringing speelt geen rol bij Sluizencomplex Panheel. Eventuele tijdelijke of lokale effecten hebben geen betekenis voor ontwerp, veiligheid of degradatie van het complex.</t>
  </si>
  <si>
    <t>Verandering in sedimenttransport en bodemerosie</t>
  </si>
  <si>
    <t>Veranderingen absolute waterstand kunnen zorgen voor lokale knelpunten en veranderingen in de afvoerverdeling</t>
  </si>
  <si>
    <t>Veranderingen in waterstanden en afvoeren kunnen lokaal invloed hebben op sedimenttransport en bodemerosie.</t>
  </si>
  <si>
    <t>Bij Sluizencomplex Panheel wordt sedimentdynamiek overwegend bepaald door beheerd peil en schutprocessen. Klimaatgedreven veranderingen in sedimenttransport zijn beperkt en niet maatgevend voor het functioneren van het complex.</t>
  </si>
  <si>
    <t>Verandering afvoer verdeling rijn-maas monding</t>
  </si>
  <si>
    <t>Veranderingen in de afvoerverdeling op landelijke schaal en specifiek voor een watersysteem</t>
  </si>
  <si>
    <t>Op nationale schaal kunnen veranderingen optreden in de afvoerverdeling tussen Rijn en Maas.</t>
  </si>
  <si>
    <t>Voor Sluizencomplex Panheel gelden deze effecten alleen indirect via veranderende Maasafvoeren. De directe werking en belasting van het kunstwerk worden primair bepaald door lokaal peilbeheer en niet door afvoerverdeling op landelijke schaal.</t>
  </si>
  <si>
    <t>KPZSS2023</t>
  </si>
  <si>
    <t xml:space="preserve">Verandering in bodemligging </t>
  </si>
  <si>
    <t>Verandering van de (dynamische) morfologie</t>
  </si>
  <si>
    <t>Bij Sluizencomplex Panheel is de bodemligging sterk gereguleerd door vaste constructies en peilbeheer. Grootschalige morfologische dynamiek zoals in rivieren of estuaria treedt hier nauwelijks op. Daarom wordt de verwachte relevantie voor het complex als klein ingeschat.</t>
  </si>
  <si>
    <t>Verandering in biodiversiteit en ecosysteem</t>
  </si>
  <si>
    <t>Bijv. afname biodiversiteit en achteruitgang ecosysteem door veranderingen in waterkwaliteit of connectiviteit van gebieden</t>
  </si>
  <si>
    <t>Geen specifieke documentatie</t>
  </si>
  <si>
    <t>Veranderingen in waterkwaliteit en ecologie kunnen lokaal optreden, maar hebben geen directe invloed op het primaire functioneren van de sluis. Effecten zijn vooral relevant vanuit ecologisch beleid, niet vanuit objectveiligheid of beschikbaarheid.</t>
  </si>
  <si>
    <t>Socio-economische ontwikkelingen</t>
  </si>
  <si>
    <t>Verandering scheepvaartverkeer</t>
  </si>
  <si>
    <t>Een toename, in zowel intensiteit als scheepsgrootte, maar ook veranderingen in transportstrategie en type vracht</t>
  </si>
  <si>
    <r>
      <t>V</t>
    </r>
    <r>
      <rPr>
        <sz val="11"/>
        <rFont val="Aptos Narrow"/>
        <family val="2"/>
        <scheme val="minor"/>
      </rPr>
      <t>eranderingen in intensiteit, scheepsgrootte, type lading en transportstrategie binnen de binnenvaart. Scheepvaartprognoses voor gebruik sluizencomplex Panheel zijn: 2040: -7% tot +33%, 2050: +13% tot +36%</t>
    </r>
    <r>
      <rPr>
        <sz val="11"/>
        <color theme="1"/>
        <rFont val="Aptos Narrow"/>
        <family val="2"/>
        <scheme val="minor"/>
      </rPr>
      <t>.</t>
    </r>
  </si>
  <si>
    <t>Scheepvaart bepaalt direct de gebruiksbelasting van de sluis (schutfrequentie, mechanische belasting, slijtage). Dit is één van de belangrijkste drivers voor veroudering en beschikbaarheid van Sluizencomplex Panheel.</t>
  </si>
  <si>
    <t>Konings2026</t>
  </si>
  <si>
    <t>Verandering bebouwing en/of verhoging waarde bebouwd achterland</t>
  </si>
  <si>
    <t>Toename in aantal woningen in het binnendijks achterland en/of toename van de waarde van dit achterland.</t>
  </si>
  <si>
    <t>Toename van bebouwing en economische waarde van het binnendijks achterland.</t>
  </si>
  <si>
    <t>Sluizencomplex Panheel is geen primaire waterkering. Een toename van de waarde van het achterland leidt niet automatisch tot strengere waterveiligheidseisen voor het object.</t>
  </si>
  <si>
    <t>Verandering in benodigd beveiligingsniveau</t>
  </si>
  <si>
    <t>Cyber security threats en fysieke beveiliging</t>
  </si>
  <si>
    <t>Toename van cyberdreigingen en eisen aan fysieke beveiliging, mede door bediening op afstand.</t>
  </si>
  <si>
    <t>De afhankelijkheid van digitale systemen maakt beveiliging cruciaal voor de continuïteit van de bediening en waterverdeling. Dit is een strategisch relevante driver.</t>
  </si>
  <si>
    <t xml:space="preserve">Technische ontwikkelingen (software, materiaal) </t>
  </si>
  <si>
    <t>-</t>
  </si>
  <si>
    <t>Ontwikkelingen in automatisering, sensoren, materialen en datagedreven beheer.</t>
  </si>
  <si>
    <t>Technische innovaties bieden kansen voor betere monitoring en levensduurverlenging, maar vraagt ook om aanpassing van beheer, kennis en organisatie.</t>
  </si>
  <si>
    <t>Verandering situatie leverancier</t>
  </si>
  <si>
    <t>Onbeschikbaarheid noodzakelijk materiaal/materieel</t>
  </si>
  <si>
    <t>Afname beschikbaarheid van specifieke leveranciers, onderdelen of expertise.</t>
  </si>
  <si>
    <t>Afhankelijkheid van unieke of verouderde componenten kan risico’s opleveren voor onderhoud en storingsherstel, vooral bij oudere installaties.</t>
  </si>
  <si>
    <t>Vertrek/pensionering kennisdragers</t>
  </si>
  <si>
    <t>Kennis van personeel moet tijdig overgedragen kunnen worden om object specifieke kennis te borgen. Bij een groot verloop van personeel kan kennisoverdracht in het geding raken.</t>
  </si>
  <si>
    <t>Uitstroom van ervaren personeel met objectspecifieke kennis.</t>
  </si>
  <si>
    <t>Gebrek aan overdracht van praktische en historische kennis kan leiden tot verhoogde faalrisico’s en minder effectief beheer.</t>
  </si>
  <si>
    <t>Beleidskeuze</t>
  </si>
  <si>
    <t>Energietransitie</t>
  </si>
  <si>
    <t>Aanleg van winturbines en kabels</t>
  </si>
  <si>
    <t>Aanleg van windturbines, kabels en leidingen; verandering in energievoorziening van het object.</t>
  </si>
  <si>
    <t>Geen directe invloed op veiligheid, maar wel relevant voor ruimtelijke inpassing, exploitatie en mogelijke aanpassing van energievoorziening.</t>
  </si>
  <si>
    <t>Ecologische waarde watersysteem</t>
  </si>
  <si>
    <t>Aan weerszijden van het complex als ook de connectiviteit</t>
  </si>
  <si>
    <t>Toenemende aandacht voor ecologische kwaliteit en connectiviteit van watersystemen.</t>
  </si>
  <si>
    <t>Kan leiden tot aanvullende eisen of maatregelen (bijv. vismigratie), maar raakt het primaire functioneren van de sluis beperkt</t>
  </si>
  <si>
    <t>Verandering onderhoudsbudget</t>
  </si>
  <si>
    <t>Mogelijke verandering economisch beleid o.b.v. regeringsbesluiten betreffend RWS</t>
  </si>
  <si>
    <t>Wijzigingen in beschikbare middelen door economisch of politiek beleid.</t>
  </si>
  <si>
    <t>Budgetveranderingen beïnvloeden onderhoudsfrequentie, risicohouding en keuzes rond levensduurverlenging.</t>
  </si>
  <si>
    <t>Rijksoverheid2024</t>
  </si>
  <si>
    <t>Stikstofbeleid</t>
  </si>
  <si>
    <t>Stikstofuitstoot bij het opereren en onderhouden van het complex</t>
  </si>
  <si>
    <t>Strengere regels voor stikstofemissies bij onderhoud en uitvoering.</t>
  </si>
  <si>
    <t>Heeft vooral invloed op uitvoering en planning van werkzaamheden, niet op functioneren of veiligheid van de sluis.</t>
  </si>
  <si>
    <t>Deltares 2024a, expert judgement</t>
  </si>
  <si>
    <t>Verbod op gebruik materialen</t>
  </si>
  <si>
    <t>Mogelijk wordt de wetgeving aangescherpt voor het gebruik van bepaalde materialen, dat enkele materialen zal gaan verbieden (vanwege milieu en/of Arbo veiligheid)</t>
  </si>
  <si>
    <t>Aanscherping van wetgeving die bepaalde materialen verbiedt (milieu/Arbo).</t>
  </si>
  <si>
    <t>Leidt tot alternatieve materiaalkeuzes, maar geen fundamentele aanpassing van het systeem.</t>
  </si>
  <si>
    <t>Aanscherping arbo veiligheidsnormen</t>
  </si>
  <si>
    <t>Beperkingen voor de uitvoering van het onderhoud door aanscherpingen in de Arbo veiligheidseisen</t>
  </si>
  <si>
    <t>Strengere eisen aan arbeidsveiligheid bij inspectie en onderhoud.</t>
  </si>
  <si>
    <t>Kan onderhoud complexer of duurder maken en planning beïnvloeden, maar raakt de objectfunctie niet direct.</t>
  </si>
  <si>
    <t>Zoutindringing</t>
  </si>
  <si>
    <t>Mogelijke inzet van het complex bij tegengaan zoutindringing</t>
  </si>
  <si>
    <t>In gebieden waar verzilting van oppervlaktewateren optreedt of een risico is, kan een schutsluis worden ingezet om zoutindringing tegen te gaan. Gedacht kan worden aan een stremming waardoor verzilt water niet meer een bepaald waterlichaam kan binnendringen.</t>
  </si>
  <si>
    <t>Sluizencomplex Panheel heeft geen structurele rol in zoutindringingsbeheer; zoutbelasting is geen maatgevende factor.</t>
  </si>
  <si>
    <t>Expert kennis Deltares, oa. KPZSS2023</t>
  </si>
  <si>
    <t>Aanpassing streef- en sluitpeilen</t>
  </si>
  <si>
    <t>Aanpassing peilen aan weerszijden van kunstwerk met name richting 2100.</t>
  </si>
  <si>
    <t>Door verandering van wateraanvoer of waterbeschikbaarheid kan worden gekozen om aangepaste peilgrenzen te hanteren in de toekomst.</t>
  </si>
  <si>
    <t>Peilaanpassingen zijn denkbaar, maar leiden niet tot wezenlijk nieuwe belastingen of ontwerpvragen voor Panheel.</t>
  </si>
  <si>
    <t>Vervanging complex</t>
  </si>
  <si>
    <t>Complex wordt vervangen door een andere waterkering en is niet meer nodig om de waterveiligheid te borgen</t>
  </si>
  <si>
    <t>Scenario waarin Sluizencomplex Panheel wordt vervangen of zijn functie verliest.</t>
  </si>
  <si>
    <t>Dit heeft grote consequenties voor investeringen, kennisontwikkeling en lange‑termijn beheerstrategie.</t>
  </si>
  <si>
    <t>Heroverweging aantal kolken/ functiereductie sluis</t>
  </si>
  <si>
    <t xml:space="preserve">Ingegeven door energietransitie en besparingen, beperkt gebruik door scheepvaart, hoge onderhoudskosten, waterbeschikbaarheid of andere redenen, kan worden overwogen om een aantal onderdelen (waaronder kolken) terug te schalen. </t>
  </si>
  <si>
    <t xml:space="preserve">Binnen het operationeel team leven zorgen over de noodzaak van het aanhouden van twee schutkolken bij Sluizencomplex Panheel. </t>
  </si>
  <si>
    <t>Brede afweging van belangen en factoren kan leiden tot een andere keuze van de inrichting en inzet van verschillende onderdelen van het sluiscomplex</t>
  </si>
  <si>
    <t>Expert kennis RWS, Deltares</t>
  </si>
  <si>
    <t>Nieuwe systeemeisen en/of -inrichting</t>
  </si>
  <si>
    <t>Een herinrichting van het systeem en daarmee ook nieuwe eisen aan de sluis</t>
  </si>
  <si>
    <t>Herinrichting van vaarweg- of watersysteem met nieuwe functionele eisen.</t>
  </si>
  <si>
    <t>Kan aanpassingen aan het complex vereisen, maar is sterk afhankelijk van beleidskeuzes en systeemontwikkeling.</t>
  </si>
  <si>
    <t>Verlenging levensduur</t>
  </si>
  <si>
    <t>Verlengen van de levensduur (langer inzetten complex)</t>
  </si>
  <si>
    <t>Bewuste keuze om het complex langer te gebruiken dan oorspronkelijk voorzien.</t>
  </si>
  <si>
    <t>Vraagt om betere kennis van degradatie, restlevensduur en adaptieve maatregelen — kernonderwerp voor de kennisagenda.</t>
  </si>
  <si>
    <t>Expert kennis TNO, RWS, Deltares</t>
  </si>
  <si>
    <t>Strengere waterveiligheidseis</t>
  </si>
  <si>
    <t>Strengere veiligheidseisen ivm bevolkingsgroei/vestiging van bedrijven in gebied of wensen vanuit achterliggende waterschap</t>
  </si>
  <si>
    <t>Mogelijke toename van eisen aan betrouwbaarheid (faalkans, niet‑sluiten).</t>
  </si>
  <si>
    <t>Er geldt geen wettelijke faalkansnorm, maar maatschappelijke of bestuurlijke druk kan leiden tot hogere functionele eisen.</t>
  </si>
  <si>
    <t>RINK-analyse Panheel</t>
  </si>
  <si>
    <t>Verandering sluitpeil</t>
  </si>
  <si>
    <t>Verandering in sluitpeil voor bescherming buitendijkse gebieden</t>
  </si>
  <si>
    <t>Aanpassing van sluitpeilen ter bescherming van (buiten)dijkse gebieden.</t>
  </si>
  <si>
    <t>Effecten op Sluizencomplex Panheel zijn beperkt en niet maatgevend voor ontwerp of functioneren.</t>
  </si>
  <si>
    <t>Algemene beleidskeuzen op (inter)nationaal niveau</t>
  </si>
  <si>
    <t>Onder andere aandacht voor vismigratie evenals bijvoorbeeld druk op aangepast beleid na forse investering in ecologie</t>
  </si>
  <si>
    <t>Beleidswijzigingen rond ecologie, klimaatadaptatie, bereikbaarheid en waterbeheer.</t>
  </si>
  <si>
    <t>Effecten op Sluizencomplex Panheel zijn onzeker, maar kunnen signficant effect hebben op het functioneren van (onderdelen van) Sluizencomplex Panheel.</t>
  </si>
  <si>
    <t>Klimatologische en natuurlijke ontwikkelingen</t>
  </si>
  <si>
    <t>Beleidsmatige ontwikkelingen</t>
  </si>
  <si>
    <t>Autonome situatie</t>
  </si>
  <si>
    <t>Huidige eisen</t>
  </si>
  <si>
    <t>Huidige (en ontwerp) staat en constructieve beoordeling</t>
  </si>
  <si>
    <t>Degradatie</t>
  </si>
  <si>
    <t>Drivers</t>
  </si>
  <si>
    <t>Verandering golfklimaat</t>
  </si>
  <si>
    <t>Verandering in grondwaterstanden</t>
  </si>
  <si>
    <t>Toename piekafvoer  Maas &amp; Rijn  (voornamellijk in winter)</t>
  </si>
  <si>
    <t>Toename frequentie hoogwater  Maas &amp; Rijn  (voornamelijk in winter)</t>
  </si>
  <si>
    <t>Afname rivierafvoer Maas &amp; Rijn  (voornamelijk in zomer)</t>
  </si>
  <si>
    <t>Toename frequentie laagwater Maas &amp; Rijn (voornamelijk in zomer)</t>
  </si>
  <si>
    <t>Verandering Neerslagpatroon</t>
  </si>
  <si>
    <t>Verandering luchttemperatuur</t>
  </si>
  <si>
    <t>Verandering van watertemperatuur</t>
  </si>
  <si>
    <t>Toename CO2-gehalte in de lucht</t>
  </si>
  <si>
    <t>Verandering sedimenttransport en bodemerosie</t>
  </si>
  <si>
    <t>Verandering in bodemligging</t>
  </si>
  <si>
    <t>Verandering biodiversiteit in ecosysteem</t>
  </si>
  <si>
    <t>Verlies van kennisdragers (pensioenering/vertrek), zowel bij RWS, als aannemers, Deltares.</t>
  </si>
  <si>
    <t>Toename ecologische waarde sluis Panheel</t>
  </si>
  <si>
    <t>Verandering onderhoudsbudget Sluis Panheel</t>
  </si>
  <si>
    <t>Aanscherpen (arbo) veiligheidsnorm</t>
  </si>
  <si>
    <t>Nieuwe normen constructieve veiligheid</t>
  </si>
  <si>
    <t>Aanpassing schutpeil</t>
  </si>
  <si>
    <t>Vervanging Sluis Panheel</t>
  </si>
  <si>
    <t>Verlenging levensduur Sluis Panheel</t>
  </si>
  <si>
    <t>Strengere waterveiligheidseis Sluis Panheel</t>
  </si>
  <si>
    <t>Algemene beleidskeuzes op (inter)nationaal niveau</t>
  </si>
  <si>
    <t>Algemeen</t>
  </si>
  <si>
    <t>Effect van veranderend windklimaat op Brabantse kanalen nog nader te bepalen, verwachting is dat dit geen significante invloed heeft.</t>
  </si>
  <si>
    <t>EF9: Veranderingen in het gestuwde Maaspeil en het stuwprogramma beïnvloeden waterstanden en hydraulische belastingen. Er is onzekerheid over de bandbreedte van deze waterstanden en de mogelijke effecten op voorhavens, bodem en oeverbescherming.</t>
  </si>
  <si>
    <t>A5: Mogelijke toename van strengere wintercondities kan leiden tot hogere ijsbelastingen op constructies en sluisdeuren. Het is onduidelijk in hoeverre hiermee rekening moet worden gehouden in ontwerp en beoordeling, of dat dit via beheermaatregelen kan worden opgevangen.</t>
  </si>
  <si>
    <t>ET5, C13, C14, C23, C24, A16: Risico's voor veiligheid en beschikbaarheid bij spanningsuitval. Daarnaast is de beschikbaarheid en kwaliteit van ontwerp- en beheersdata vanuit RWS onvoldoende, wat leidt tot inefficiëntie en hogere kosten bij opdrachtnemers.</t>
  </si>
  <si>
    <t>A12: Leveranciers en aannemers hebben moeite met wisselingen, maar dit vormt hier geen direct probleem. Wel is er behoefte aan betere borging en overdracht van kennis bij veranderingen van leverancier.</t>
  </si>
  <si>
    <t xml:space="preserve">C15: vragen rond energiegebruik, noodstroom en spanningsuitval. </t>
  </si>
  <si>
    <t>A7, C12: Ontwikkelingen richting biologisch afbreekbare smeermiddelen en duurzamere toepassingen in hydraulische systemen vragen om aandacht en monitoring.</t>
  </si>
  <si>
    <t>In hoeverre leiden ruimtelijke beperkingen op het complex tot arbo- en veiligheidsrisico’s, en is de veiligheid voldoende geborgd? ( wordt meegenomen in het onderhoud (tb3)).</t>
  </si>
  <si>
    <t>ET1, ET2, C11: Hoe kan de constructieve veiligheid van bestaande sluizen worden beoordeeld, gegeven veranderende normen, en welke eisen en toetsingskaders zijn daarbij passend?</t>
  </si>
  <si>
    <t>Het waterpeil in de kanalen is momenteel vast, maar er is onzekerheid over toekomstige ontwikkelingen in waterpeilen en of deze van invloed zullen zijn op het functioneren van sluis Panheel.</t>
  </si>
  <si>
    <t>Het sluizencomplex heeft als enige in het kanaal twee kolken. Er is de vraag in hoeverre exploitatie met één kolk mogelijk is en welke gevolgen dit heeft, terwijl er vanuit de scheepvaart momenteel geen knelpunten worden ervaren.</t>
  </si>
  <si>
    <t>EF9, C20, C21: Er is onzekerheid over een mogelijke toekomstige rol van het kanaal als route voor defensie of als wateraanvoerroute richting België. Hoewel huidige afspraken geen veranderingen voorzien, is onduidelijk wat de gevolgen zouden zijn voor sluis Panheel als dit wel wijzigt.</t>
  </si>
  <si>
    <t>Sluisonderdelen/-componenten</t>
  </si>
  <si>
    <t>Oude (noord) sluis</t>
  </si>
  <si>
    <t>Driver heeft geen invloed</t>
  </si>
  <si>
    <t>driver heeft geen invloed</t>
  </si>
  <si>
    <t xml:space="preserve">driver heeft geen invloed. Checkvraag: is er hier een verandering in windklimaat? </t>
  </si>
  <si>
    <t>Aanwezig sediment in het kanaal vormt geen probleem.</t>
  </si>
  <si>
    <t>Bevers zijn aanwezig en vormen met name een aandachtspunt voor het kanaal. Voor de sluis (incl. spaarbekkens) levert dit geen problemen op zolang deze in gebruik zijn; er is eerder een bever waargenomen aan de noordzijde.</t>
  </si>
  <si>
    <t>A8: Hoe beïnvloeden budgettekorten de risico’s, het kennisbehoud (bij RWS en aannemers) en de instandhouding van de sluis, en hoe bepaalt dit de prioriteit van het object binnen de totale vloot?</t>
  </si>
  <si>
    <t>Stikstofbeleid heeft geen directe invloed op het onderhoud van de sluis.</t>
  </si>
  <si>
    <t>ET6: De betonconstructie van de oude sluis vertoont scheurvorming en nadert het einde van de ontwerplevensduur (circa 9 jaar). Het is onzeker in hoeverre de sluis nog voldoet aan de gestelde eisen.</t>
  </si>
  <si>
    <t>ET6: In hoeverre is verlenging van de levensduur van het sluizencomplex mogelijk en welke factoren zijn daarbij bepalend?</t>
  </si>
  <si>
    <t>Beton constructies: fundering, sluishoofd &amp; sluiskolk</t>
  </si>
  <si>
    <t xml:space="preserve">C1, C2, C3, ET1, ET3, C6, X14: Onzekerheid over staat van beton en moeilijk inspecteerbare onderdelen (o.a. schermen) door gebrek aan data → risico op afkeuring; behoefte aan proportioneel beoordelingskader (oude vs. nieuwe normen), met benutting van kennis van vergelijkbare kunstwerken. Onzekerheid bodemgesteldheid en betonconstructies: Misschien kans om topologie (bodemgesteldheid) te vergelijken met andere locaties waar meer kennis is?
</t>
  </si>
  <si>
    <t>Grondwaterstanden vormen een onzekerheid: het effect van verhoogde of verlaagde grondwaterstanden is nog onvoldoende inzichtelijk. Dit wordt momenteel niet als zorg gezien, maar is wel relevant voor het functioneren van onderloopbaarheidsschermen.</t>
  </si>
  <si>
    <t>Een toename van wateraanvoer vanuit het achterland wordt niet als invloedrijk beschouwd voor het functioneren van het sluizencomplex: De verwachting is dat er geen extra scheepvaart bij stremming op de Maas komt en dat voldoende afvoercapaciteit blijft.</t>
  </si>
  <si>
    <t>Onzekerheid over toegankelijkheid van kabelkokers in de sluishoofden (onder de sluis) en risico op verzakking van kabels en leidingen.</t>
  </si>
  <si>
    <r>
      <t xml:space="preserve">C16, C17: Hoe kunnen reparatietechnieken en boorkernonderzoek worden geoptimaliseerd om het beheer en onderhoud van betonconstructies efficiënter uit te voeren? </t>
    </r>
    <r>
      <rPr>
        <b/>
        <sz val="11"/>
        <color rgb="FF000000"/>
        <rFont val="Aptos Narrow"/>
      </rPr>
      <t xml:space="preserve"> Behoefte aan inzicht in inspectie- en monitoringsmethoden en borging van veiligheid en beschikbaarheid.</t>
    </r>
  </si>
  <si>
    <t>Inspecties leveren waardevolle informatie op voor de beoordeling en het beheer van de constructie.</t>
  </si>
  <si>
    <t>Spaarbekkens, riolen &amp; nivelleermiddel</t>
  </si>
  <si>
    <t>EF21: Spaarbekkens functioneren niet maar zijn belangrijk voor waterbesparing (droogte) - functie vraag</t>
  </si>
  <si>
    <t>Spaarbekkens verminderen het schutverlies met ca. 6.000 m³ per schutting.</t>
  </si>
  <si>
    <t>Inzet van de oude sluis in combinatie met spaarbekkens biedt de meest optimale waterbesparing bij droogte.</t>
  </si>
  <si>
    <t>Sluisdeuren</t>
  </si>
  <si>
    <t>C5, C6, ET4: Vermoeiing niet meegenomen in ontwerp; beheer via inspectie en reparatie, maar weinig inzicht in resterende levensduur en scheurgroei (ook afhankelijk van gebruik). Geldt ook voor bewegingswerken; geen reservedeuren nieuwe sluis. Bij de stalen sluisdeuren van met name de nieuwe sluis is sprake van vermoeiingsscheuren. Deze zijn recent hersteld, maar er is onvoldoende inzicht in de snelheid van sterkteafname over de tijd.</t>
  </si>
  <si>
    <t>Variaties in het aantal bewegingen (te veel of te weinig) beïnvloeden de belasting; meer bewegingen verhogen het risico op vermoeiing, maar hangen niet direct samen met veranderingen in scheepvaartverkeer.</t>
  </si>
  <si>
    <t>Remmings en geleidewerken</t>
  </si>
  <si>
    <t>Aanvaarbeveiliging</t>
  </si>
  <si>
    <t>Er is ruime kennis en data beschikbaar over bodem, taluds en oeverbescherming, waaronder inspecties van de sluisbodem en multibeam-inmetingen. De levensduur van de bodembescherming blijft een aandachtspunt, maar vormt geen directe kennisvraag en is met aanvullend onderzoek te bepalen.</t>
  </si>
  <si>
    <t>Bodem- en oeverbescherming, talud</t>
  </si>
  <si>
    <t xml:space="preserve">Kennis is wel veel aanwezig. Bodem van de sluis is geinspecteerd (beton). Levensduur van bodembescherming? Multibeam inmetingen zijn er, beeld komt/is er dus. Niet persé kennisvragen hier, met onderzoek is hier uit te komen. </t>
  </si>
  <si>
    <t>Aandrijving en bewegingswerken</t>
  </si>
  <si>
    <t xml:space="preserve">Geen vragen. </t>
  </si>
  <si>
    <t>De tandwielkast kon niet worden geïnspecteerd vanwege markttechnische beperkingen.</t>
  </si>
  <si>
    <t>Voorhavens</t>
  </si>
  <si>
    <t>Nieuwe (zuid) sluis:</t>
  </si>
  <si>
    <t>EF9</t>
  </si>
  <si>
    <t xml:space="preserve">C1, C2, C3, ET2, C4
</t>
  </si>
  <si>
    <t>Door grotere schepen wordt vaker gebruik gemaakt van de nieuwe sluis, wat leidt tot een toename in waterverbruik.</t>
  </si>
  <si>
    <r>
      <t xml:space="preserve">C16, C17: Hoe kunnen reparatietechnieken en boorkernonderzoek worden geoptimaliseerd om het beheer en onderhoud van betonconstructies efficiënter uit te voeren? </t>
    </r>
    <r>
      <rPr>
        <b/>
        <sz val="11"/>
        <color theme="1"/>
        <rFont val="Aptos Narrow"/>
        <family val="2"/>
        <scheme val="minor"/>
      </rPr>
      <t xml:space="preserve"> Behoefte aan inzicht in inspectie- en monitoringsmethoden en borging van veiligheid en beschikbaarheid.</t>
    </r>
  </si>
  <si>
    <t>C5, C6, ETL4: Vermoeiing niet meegenomen in ontwerp; beheer via inspectie en reparatie, maar weinig inzicht in resterende levensduur en scheurgroei (ook afhankelijk van gebruik). Geldt ook voor bewegingswerken; geen reservedeuren nieuwe sluis. Bij de stalen sluisdeuren van met name de nieuwe sluis is sprake van vermoeiingsscheuren. Deze zijn recent hersteld, maar er is onvoldoende inzicht in de snelheid van sterkteafname over de tijd.</t>
  </si>
  <si>
    <t>De nieuwe sluis is ontworpen voor scheepstypen die hier niet meer voorkomen. Dit roept de vraag op of beide sluizen in de huidige vorm in stand moeten worden gehouden.</t>
  </si>
  <si>
    <t>De mechanische aandrijving en hydraulische systemen functioneren betrouwbaar en zijn goed vervangbaar. De beoordeling van restlevensduur, met name van tandwielen, is echter onzeker: berekeningen zijn vaak conservatief en leiden tot onderschatting van de werkelijke levensduur, terwijl praktijkobservaties (zoals staat van tandvlakken) en veranderende belastingen een genuanceerder beeld geven.</t>
  </si>
  <si>
    <t>Gemaal:</t>
  </si>
  <si>
    <t>Er is eerder nagedacht over uitbreiding met een derde pomp om droogte op te vangen en redundantie te vergroten; dit zou de beschikbaarheid verbeteren, maar is momenteel niet gebudgetteerd. Restlevensduur pompen onbekend.</t>
  </si>
  <si>
    <t>Het niet functioneren van pompen kan leiden tot langdurige onbeschikbaarheid en wordt als calamiteit beschouwd, gezien eerdere situaties waarin met spoed een gemaal moest worden geplaatst toen de 2 pompen uitvielen.</t>
  </si>
  <si>
    <t>Het gemaal is niet voorzien van beveiliging; bediening vindt op afstand plaats. Cybersecurity is hierbij meegenomen, maar toepassing daarvan op dit sluizencomplex is niet voorzien.</t>
  </si>
  <si>
    <t>C10: Welke inspectietechnieken kunnen worden ingezet om de staat van moeilijk toegankelijke onderdelen van het gemaal betrouwbaar in beeld te brengen?</t>
  </si>
  <si>
    <t>Opstal (gemaal) + Pompkelder (beton)</t>
  </si>
  <si>
    <t>C7, EF24: Zorgen over betrouwbaarheid en levensduur pompen bij mogelijk intensiever gebruik; wens voor visvriendelijker gemaal.</t>
  </si>
  <si>
    <t>EF24: Het gemaal is sterk visontvriendelijk en wordt regelmatig gebruikt, wat leidt tot vissterfte. Er is onduidelijkheid over de eisen vanuit natuur en KRW en de mogelijkheden om het gemaal visvriendelijker te maken.</t>
  </si>
  <si>
    <t>C18: Toepassing van pompen als turbine (energieopwekking) is eerder verkend, maar blijkt in de huidige situatie niet haalbaar door trillingen en schade aan installaties. Tegelijk is er een generieke vraag naar de potentie van turbineren en de benodigde aanpassingen aan het systeem.</t>
  </si>
  <si>
    <t>Doorlaatkoker (gemaal)</t>
  </si>
  <si>
    <t>C9, C10:  Wat is de actuele staat van de leidingen (kokers) van het gemaal naar de uitstroom en hoe kan deze betrouwbaar worden vastgesteld?</t>
  </si>
  <si>
    <t>Geen zorgen</t>
  </si>
  <si>
    <t>Terrein / objectoverstijgende voorzieningen:</t>
  </si>
  <si>
    <t>Toegankelijkheid bij calamiteiten is over het algemeen voldoende (weg en parkeerterrein aanwezig), maar het middengebied is lastiger bereikbaar door de spaarbekkens; dit vormt naar verwachting geen groot knelpunt.</t>
  </si>
  <si>
    <t>Bediening en besturing</t>
  </si>
  <si>
    <t>A9: Bediening en besturing (o.a. camera’s, noodstop en lokale/mobiele bediening) worden steeds complexer en vragen om regelmatige vernieuwing. Er is een wens tot verdere standaardisatie, maar in de praktijk leidt dit tot knelpunten en blijft behoefte bestaan aan object-specifieke oplossingen.</t>
  </si>
  <si>
    <t>A6</t>
  </si>
  <si>
    <t>Kerende constructies (specifiek voorhavens Maaszijde)</t>
  </si>
  <si>
    <t>Damwanden vallen onder de kerende constructies; er is geen kennisvraag. Inspectievraag: wat is de levensduur van de damwanden. Dit onderzoek loopt.</t>
  </si>
  <si>
    <t>Energievoorziening</t>
  </si>
  <si>
    <t>P: Aandachtspunt voor elektrische veiligheid; spanning en installaties van het gemaal dienen te worden geactualiseerd. -&gt; Wat is de actuele elektrische veiligheid van het gemaal en welke maatregelen zijn nodig om te voldoen aan de huidige normen?</t>
  </si>
  <si>
    <t>Er is geen sprake van bodemdaling in het gebied; lokale verzakkingen kunnen wel optreden. Kabels en leidingen, evenals de laagspanningsinstallatie van het gemaal, worden naar verwachting meegenomen in het V&amp;R-proces.</t>
  </si>
  <si>
    <t>Overige aspecten:</t>
  </si>
  <si>
    <t>P: Besturing inrichten: spuien als gemaal, richtlijnen machine veiligheid &amp; RTC</t>
  </si>
  <si>
    <t>Operatie en B&amp;O</t>
  </si>
  <si>
    <t>De technische complexiteit is hoog, maar B&amp;O wordt voornamelijk belemmerd door contractuele, budgettaire en organisatorische factoren (beslismacht buiten RWS), waardoor terugkerend groot onderhoud stagneert en sterk afhankelijk is van politieke keuzes. Er is een wens tot verdere standaardisatie binnen B&amp;O.</t>
  </si>
  <si>
    <t>Riolen (spui / omloop)</t>
  </si>
  <si>
    <t>Staat riolen (spui/omloop) afhankelijk van betonkwaliteit, scheuren en afdichting; onderwaterinspecties nodig, uitvoering grotendeels binnen eigen organisatie.</t>
  </si>
  <si>
    <t>Drone-inspecties ontwikkelen zich snel; inzet van duikers wordt waar mogelijk vermeden.</t>
  </si>
  <si>
    <t>Algemeen / WVTTK</t>
  </si>
  <si>
    <t>A1: Klimaatscenario's vertalen naar hydraulische randvoorwaarden</t>
  </si>
  <si>
    <t>A2: Klimaatscenario's vertalen naar lokale scenario's</t>
  </si>
  <si>
    <t>Legenda</t>
  </si>
  <si>
    <t>Driver niet aanwezig</t>
  </si>
  <si>
    <t>Invloed driver beperkt of</t>
  </si>
  <si>
    <t>Invloed driver is</t>
  </si>
  <si>
    <t>Heeft invloed, kennisvraag</t>
  </si>
  <si>
    <t>of heeft geen invloed</t>
  </si>
  <si>
    <t>op te lossen binnen BenO</t>
  </si>
  <si>
    <t>een kennisvraag</t>
  </si>
  <si>
    <t>wanneer en oplossingsrichtingen</t>
  </si>
  <si>
    <t>Functies</t>
  </si>
  <si>
    <t xml:space="preserve">Verandering golfklimaat </t>
  </si>
  <si>
    <t>Toename piekafvoer  Maas &amp; Rijn</t>
  </si>
  <si>
    <t>Verandering van luchttemperatuur</t>
  </si>
  <si>
    <r>
      <t>Verandering</t>
    </r>
    <r>
      <rPr>
        <sz val="11"/>
        <color theme="8" tint="-0.249977111117893"/>
        <rFont val="Aptos Narrow"/>
        <family val="2"/>
        <scheme val="minor"/>
      </rPr>
      <t xml:space="preserve"> (eisen aan)</t>
    </r>
    <r>
      <rPr>
        <sz val="11"/>
        <color theme="1"/>
        <rFont val="Aptos Narrow"/>
        <family val="2"/>
        <scheme val="minor"/>
      </rPr>
      <t xml:space="preserve"> biodiversiteit in ecosysteem</t>
    </r>
  </si>
  <si>
    <t>Verandering in benodigd veiligheidsniveau</t>
  </si>
  <si>
    <t>Aanscherping arbo veiligheidsnorm</t>
  </si>
  <si>
    <t>Aanpassing sluitpeil</t>
  </si>
  <si>
    <t>Vervanging sluis Panheel</t>
  </si>
  <si>
    <t>Verlenging levensduur sluis Panheel</t>
  </si>
  <si>
    <t>Strengere waterveiligheidseis sluis Panheel</t>
  </si>
  <si>
    <t>duurzaamheid, beschikbaarheid materialen</t>
  </si>
  <si>
    <t>Algemeen / integraal</t>
  </si>
  <si>
    <t>EF1, EF2, EF22: integraal plan voor de lange termijn, meer dan 30 jaar vooruit, ontbreekt. Hoe kunnen we keuzemomenten en adaptatiepaden identificeren en rekening houden met de langere termijn bij keuzes op de kortere termijn? Inclusief budgetverminderingen, kennisbehoud.</t>
  </si>
  <si>
    <t>Bij verbouwing en grootscheepse aanpassingen: Inventarisatie omliggende natuur nodig.</t>
  </si>
  <si>
    <t xml:space="preserve">Hoe kun je AI inzetten op een betrouwbare manier? Hoe zet je de experts in om de AI uitkomsten te checken/valideren?  Ook AI-ontwikkeling kan een gevaar zijn, want nieuwe medewerkers/nieuwe generatie vertrouwen daar veel op. Andere kant ook een kans natuurlijk qua data. </t>
  </si>
  <si>
    <t>A10: Hoe zorg je voor kennisniveau op de markt op niveau en kenniscontinuiteit bij marktpartijen?</t>
  </si>
  <si>
    <t>A11, A12. A13, A14, A15: Hoe behoud je de benodige kennis voor B&amp;O en vervanging/renovatie/vernieuwing binnen de organisatie (RWS)? RWS collega's met echt inhoudelijke kennis van zaken worden minder, echt een ding voor toetsing van stukken opdrachtnemers of aannemers. 
KV: Kennisbehoud bij overige partners (bijvoorbeeld Wallonie): Samenwerking in de toekomst onzeker: Maas afvoerverdrag treedt in werking bij laag water, geen verdrag met Wallonië. Naleving gaat wel goed nu, als er nieuwe mensen zijn is er wel een risico misschien. 
Voor oude sluizen neemt de beschikbaarheid van materialen en specifieke kennis af, waardoor vervanging niet altijd één-op-één mogelijk is en risico’s voor de beschikbaarheid ontstaan. Kennis is bovendien geconcentreerd bij een beperkt aantal personen.  De externe capaciteit in de aannemerij is een aandachtspunt; er zijn weinig onderhoudscontracten, terwijl de vraag naar uitvoering en onderhoud naar verwachting zal toenemen.</t>
  </si>
  <si>
    <t>EF1, C19: Visie welke functies op welk niveau behouden / loslaten bij afnemend onderhoudsbudget?</t>
  </si>
  <si>
    <t>Oude spaarkommen bij de Oude Sluis doen het niet</t>
  </si>
  <si>
    <t>EF7; EF8: Wat wordt de toekomstige waterbalans watersysteem bij droogte (relatie met nationaal waterplan &amp; ook toekomstige watervraag brabantse kanalen): Uitgewerkt naar verliezen (lek en schut), inzet spaarbekkens, inzet pompen, waterbeschikbaarheid in stuwpand Linne (voor oppompen). Wat wordt de toekomstige waterverdeling over het grotere geheel (Maastricht -&gt; Linne). Hoe ga je dat doen door de seizoenen heen. Nu op onderbuikgevoel. Ik stuur nu meer door de grensmaas omdat de natuur daar kwetsbaar is. Samenwerking met Belgie moet worden versterkt: Hun beleidskeuzes en die in NL afstemmen en sturing beter coordineren.
KV: Wat zijn de eisen aan het lekverlies en schutverlies? Kun je dan beoordelen of je de spaarbekkens hier iets in kunnen doen en of dat ook nuttig is voor het systeem? Als je veel te weinig water hebt, wat is dan acceptabel qua schutverlies maar ook lekverlies want dat is 24/7 een ding? Altijd pompen is niet wenselijk qua duurzaamheid maar je hebt bij laag water ook maar beperkte beschikbaarheid. Een deel van het water wordt ook verder gebruikt in het systeem namelijk.  In het volgende NWP pleiten we voor een redeneerlijn waterverdeling voor de Grensmaas, het Julianakanaal en de MLNBK. Daar komen dezelfde kennisvragen ook naar voren.</t>
  </si>
  <si>
    <t xml:space="preserve">A3: Toekomstige afweging tussen duurzaamheid vs. verdringingsreeks, maar ook energieverbruik en circulariteit van aanleveren van componenten. Door te pompen blijf je zo lang mogelijk weg uit je verdringingsreeks, eerst doe je pompen tbv scheepvaart (lekverlies werkt hier op door), dit heb je tot de verdringingsreeks ingaat. Peilbeheer moet je altijd doen, want dat is categorie 1 (waarbij natuurbehoud Peel prio boven scheepvaart). Je wilt onnatuurlijke maatregelen zo lang mogelijk uitstellen. Pompen zijn ook niet altijd beschikbaar, dan gaat eerst de scheepvaart eruit, daarna het peilbeheer eruit. Lekverlies beperken gaat dit niet voorkomen, maar je stelt het wel uit. Dus hoeveel kun je het uitstellen is kennisvraag. </t>
  </si>
  <si>
    <t>Zijn er bijv. materialenpaspoorten aanwezig om circulair gebruik te faciliteren? Wordt aan gewerkt, veel informatie is, maar moet her en der nog aangevuld worden. IAC?-inspecties een klein beetje uitbreiden om bij een vervanging of renovatie dit ergens anders in te zetten. Actuele informatie nodig. 
KV: hoe kunnen we met circulariteit omgaan (overkoepelend over de sluizen)?</t>
  </si>
  <si>
    <t xml:space="preserve">Wat is de versterkingsopgave Panheel? Afgekeurde keringen moeten misschien aangepakt worden, maar keringen hoeven waarschijnlijk niet hoger, want peil hangt ook samen met hoogte van de bruggen. </t>
  </si>
  <si>
    <t xml:space="preserve">Ook kering die aangepakt moet worden wordt lastig als budgetten minder worden. </t>
  </si>
  <si>
    <t xml:space="preserve">Spuien water/ Afvoeren van overtollig water (peilbeheer). Spuien is door de sluizen (spuiwerkje (buis) tussen de nieuwe en de oude sluis wordt al jaren niet meer gebruikt). </t>
  </si>
  <si>
    <t>EF7: Waterafvoerfunctie voldoende in de toekomst? Je kan ook naar het noorden water afvoeren</t>
  </si>
  <si>
    <t>EF10;EF2: Hoe in toekomst water afvoeren: Alleen via spuien door de kolk of via andere route mogelijk maken?
Als uitfaseren 1 sluis. Risico voor robuustheid beheer watersysteem (specifiek spui-functie).</t>
  </si>
  <si>
    <t>EF2, EF10, EF25: onbekend of eisen veranderen</t>
  </si>
  <si>
    <t xml:space="preserve">EF20; EF21: Hoe kunnen de spaarbekkens, riolen en het nivelleermiddel van de oude (noordelijke) sluis technisch en functioneel weer in gebruik worden genomen?  Spaarbekkens functioneren niet maar zijn belangrijk voor waterbesparing (droogte) - functie vraag
</t>
  </si>
  <si>
    <t xml:space="preserve">P: minder Maaswater beschikbaar in droge perioden, in de toekomst nog zuiniger omgaan met water
</t>
  </si>
  <si>
    <t xml:space="preserve">(onderdeel A10) Verandering van leverancier heeft ervoor gezorgd dat materiaalkeuze verkeerd is geweest waardoor spaarbekkens niet meer werken. Materiaalkeuze en levering van kwaliteit gaat achteruit. Vanuit aannemers wordt aangegeven dat de boel vervangen moet worden, maar wordt er door experts van RWS dan wel bijgestuurd. Heeft ook te maken met kennisverlies binnen RWS. Specialistische kennis gaat achteruit en is minder aanwezig binnen organisatie. </t>
  </si>
  <si>
    <t>Zie kolom Q/R</t>
  </si>
  <si>
    <t>Wat als Vlaanderen (verdrag) of Wallonie (geen verdrag) meer water wil vasthouden? Dan moeten nog zuiniger omgegaan worden met het water.</t>
  </si>
  <si>
    <t xml:space="preserve">Onbekend wat (hoe vaak, hoe veel) huidige inzet pompen is voor peilhandhaving. </t>
  </si>
  <si>
    <t>EF24: hoe kan zoveel mogelijk voorkomen worden dat vissen vermalen worden in het gemaal?</t>
  </si>
  <si>
    <t>C7: Robuustheid pompen onzeker door groter gebruik dan eerder ingeschat</t>
  </si>
  <si>
    <t>EF7: Wat is toekomstige waterverdeling en waterbeschikbaarheid in combinatie met andere beleidskeuzes en daarmee inzet pompen? Seizoensafhankelijkheid niet onderzocht nog (binnen Klimaatbestendige netwerken). Hoe ver kan je uitstellen dat je peil niet kunt handhaven door lekverlies te beperken. Eer zijn nu 2 pompen, moeten we gaan denken aan een 3e pomp?</t>
  </si>
  <si>
    <t>EF23: Welke eisen stelt de KRW en natuurwetgeving aan het functioneren van een gemaal met betrekking tot visvriendelijkheid en vispasseerbaarheid?</t>
  </si>
  <si>
    <t>P: Toekomstige pomp met turbine-functie?</t>
  </si>
  <si>
    <t>EF23</t>
  </si>
  <si>
    <t xml:space="preserve">EF13, EF23: Mogelijke aanpassing eisen waterkwaliteit en ecologie watersysteem: vissterfte gemaal, blauwlagen, etc. Waterkwaliteit en ecologie: voedingsvijver van het pompgemaal, bijv. blauwalg die je dan het kanaal binnen haalt. Vissterfte door aanzetten gemaal. Maatregelen dat vissen er niet gaan nestelen. KRW opgave in het kanaal is heel laag. Liever voorkomen dat vissen in de pompen komen, maar moet geen aantrekkende kracht hebben. Laagdrempelige oplossing is opzich welkom.  Chemische waterkwaliteit: blauwalg en wel punten voor waterkwaliteit maar heeft niet persé met het complex te maken. Wel een ding welke kan het op stroomt. Als je niets meer doet bij Panheel dan is er geen afvoer, maar zolang we daar blijven varen is er beweging. Niet echt een probleem nu. 
P: Groeiende urgentie van natuurwaarden en waterkwaliteit raakt hier misschien ook aan. Dus zou ook mee kunnen tellen. Een plek waar reeën het water uit kunnen is ook een ding (fauna-uittredeplaatsen), zou meer zijn bij grote schepen. Maar hier minder relevant want ook vrijwel geen natuurvriendelijke oevers. </t>
  </si>
  <si>
    <t>EF13: In hoeverre gaat Natura2000 richtlijnen voor stikstof in de toekomst de scheepvaart beinvloeden (alternatief via A2 (naast sluis) is minder wenselijk).</t>
  </si>
  <si>
    <t>EF13: invloed KRW (nieuwe wetgeving) op bestaande objecten;  Wat is natuuropgave voor kanaal in toekomst? Mogelijkheid voor kanaal natuurvriendelijker maken: Natuurlijke oevers en uittreedtplaatsen voor Reeen</t>
  </si>
  <si>
    <t>Welke eisen worden gesteld aan de sluis irt vissen?</t>
  </si>
  <si>
    <t xml:space="preserve">Quickscans ecologie worden gedaan bij werkzaamheden. </t>
  </si>
  <si>
    <t xml:space="preserve">EF14: Als oude sluis monumentstatus krijgt, wat betekent dit voor het B&amp;O en Verniewing? Cultuurhistorie: het oude complex is heel slim ingericht, dus moeten we behouden! En door vrouw (Elsa van der Ban) ontworpen! Informatiebord vervangen. </t>
  </si>
  <si>
    <t xml:space="preserve">EF15, EF26: Wat zijn de beschikbaarheidseisen van schutsluizen –  harde eisen ten opzichte van wensen (schuttijden / passagetijden en stremmingen). </t>
  </si>
  <si>
    <t xml:space="preserve">EF16; A5: Voldoet sluis aan richtlijn vaarwegen? (waterbouw en bodembescherming voorhavens, drempels en beschadigingen: trillingen deuren, troskrachten, passages schepen, nivelleren). 
Hoe vertaal je de eis op netwerkniveau naar een realistische eis op complex/objecten niveau?
</t>
  </si>
  <si>
    <r>
      <rPr>
        <sz val="11"/>
        <color rgb="FF000000"/>
        <rFont val="Aptos Narrow"/>
      </rPr>
      <t xml:space="preserve">EF15, EF17, EF27: Vraag of toekomst 2 sluiskolken noodzakelijk is. En wat implicaties zijn van uitffaseren 1 kolk. Blijven de klasse 5 schepen komen of moet je focussen op de kleinere scheepsmaat? Wat zijn en worden de vlootontwikkelingen? </t>
    </r>
    <r>
      <rPr>
        <sz val="11"/>
        <color rgb="FFFF0000"/>
        <rFont val="Aptos Narrow"/>
      </rPr>
      <t xml:space="preserve">Rob Konings check? </t>
    </r>
    <r>
      <rPr>
        <sz val="11"/>
        <color rgb="FF000000"/>
        <rFont val="Aptos Narrow"/>
      </rPr>
      <t xml:space="preserve">Gaat het er echt naartoe dat de kleine schepen eruit gaan of dat er specifieke scheepsmaten blijven en overslag daarbij. Nieuwe kolk is geschikt voor klasse 5, remmingswerken en de rest van het kanaal is er niet klaar voor. Je sluiskolk is geschikt, maar er is maar 1 bedrijf die deze capaciteit nodig heeft. Op de rest van het kanalenstelsel is er wel vraag naar klasse 5 (ri. Veghel en Tilburg, Beatrixkanaal, Helmond), maar voor Panheel is de roep heel klein. Zien we nog ontwikkelingen die wel 5 nodig hebben? Er is nog nooit eerder afgeschaald (als RWS?). Misschien wordt in de toekomst wel de afweging gemaakt voor kosten vs. het gebruik van de nieuwe sluis?  Is 1 kolk voldoende als aantal schuttingen beperkt blijft (incl consequenties qua interrupties voor onderhoud)? </t>
    </r>
  </si>
  <si>
    <t xml:space="preserve">EF18: Er is niet duidelijk wat de richtllijnen zijn rondom walstroom (stroomvoorziening (electrische) schepen) bij sluizen. Wat zijn de kaders voor walstroom bij de rijksaanlegplaatsen, is dit nog actueel en wat geldt er voor een sluis zoals bij Panheel? </t>
  </si>
  <si>
    <t xml:space="preserve">EF19: Waar kun je bezuinigen op scheepvaartveiligheid zonder dat de veiligheid in het geding komt? Deze komt als eerst in de knel wanneer het onderhoudsbudget minder wordt ivm pompen. Gemaal en scheepvaartsfunctie staan beide onder druk. </t>
  </si>
  <si>
    <t>Faciliteren van bediening</t>
  </si>
  <si>
    <t>P: Gemaal kan ingezet worden bij ontreinigingsongelukken in zuid-willemsvaart. Geen kennisvraag. Niet besproken wat toekomstige risico's en kansen zouden betekenen.</t>
  </si>
  <si>
    <t>x</t>
  </si>
  <si>
    <t>Tussenstap opzet kennisagenda - vragen geclusterd op componentvragen, ETL-vragen, EFL-vragen en A-vragen</t>
  </si>
  <si>
    <t>C-vragen (Component)</t>
  </si>
  <si>
    <t>ETL-componentsniveau vragen (Einde levensduur)</t>
  </si>
  <si>
    <t>EFL-vragen (Einde Functioneel)</t>
  </si>
  <si>
    <t>Algemene kennisvragen over de sluizen heen</t>
  </si>
  <si>
    <t>Onderwerp hoofdnummer</t>
  </si>
  <si>
    <t>Onderwerp detailnummer</t>
  </si>
  <si>
    <t>Onderwerp vraag</t>
  </si>
  <si>
    <t>Overlap met andere vraag</t>
  </si>
  <si>
    <t>Dit tabblad is een tussenstap, waarbij de vragen geclusterd zijn per onderzoekslijn</t>
  </si>
  <si>
    <t>Onderwerp onderzoekslijn</t>
  </si>
  <si>
    <t>Hulpkolom nummering (NIET VERWIJDEREN!)</t>
  </si>
  <si>
    <t>Algemene vragen</t>
  </si>
  <si>
    <t>Technische levensduur - civiele delen</t>
  </si>
  <si>
    <t>Hoe ontwikkelen schade, vermoeiing en degradatie zich in de civiele constructies en de bewegende delen van het sluizencomplex en wat betekent dit voor de constructieve veiligheid en resterende levensduur?</t>
  </si>
  <si>
    <t>Technische levensduur - installaties</t>
  </si>
  <si>
    <t>Hoe ontwikkelen slijtage, veroudering en storingen zich in de machines en installaties van het sluizencomplex en wat betekent dit voor de betrouwbaarheid, veiligheid en resterende levensduur?</t>
  </si>
  <si>
    <t>Inspecties, monitoring en data</t>
  </si>
  <si>
    <t>Hoe kunnen inspecties, monitoring en data de kwaliteit en betrouwbaarheid van technische beoordelingen vergroten?</t>
  </si>
  <si>
    <t>Hoogwaterveiligheid</t>
  </si>
  <si>
    <t>In hoeverre vervult het sluizencomplex nu en in de toekomst zijn functie als onderdeel van het systeem van primaire waterkeringen, en welke eisen stelt dit aan constructies, installaties en beheer?</t>
  </si>
  <si>
    <t>Watersysteem en waterbeschikbaarheid</t>
  </si>
  <si>
    <t>Welke ontwikkelingen in het huidige en toekomstige watersysteem zijn bepalend voor het functioneren van sluis Panheel en welke eisen stellen deze aan het sluizencomplex?</t>
  </si>
  <si>
    <t>Ecologie en waterkwaliteit watersysteem</t>
  </si>
  <si>
    <t>Hoe kan het sluizencomplex bijdragen aan het voldoen aan waterkwaliteits- en ecologische eisen voor het watersysteem, nu en in de toekomst?</t>
  </si>
  <si>
    <t>Functies van het complex in het netwerk (scheepvaart, weg en water)</t>
  </si>
  <si>
    <t>Welke functies vervult sluizencomplex Panheel binnen het vaarweg- en watersysteem, nu en in de toekomst en welke eisen stelt dit aan het sluizencomplex?</t>
  </si>
  <si>
    <t>Operatie: bediening en besturing</t>
  </si>
  <si>
    <t>Hoe kan het sluizencomplex onder reguliere en uitzonderlijke omstandigheden veilig, efficiënt en robuust worden bediend voor de functies die het vervult?</t>
  </si>
  <si>
    <t>Beschikbaarheid en robuustheid</t>
  </si>
  <si>
    <t>Hoe kunnen beschikbaarheid en robuustheid van het sluizencomplex worden geborgd?</t>
  </si>
  <si>
    <t>Stategie, afweging en keuzes</t>
  </si>
  <si>
    <t>Hoe kunnen integrale afwegingen worden gemaakt tussen prestaties, kosten en risico's? En welke ontwikkelingen zijn daarbij van belang?</t>
  </si>
  <si>
    <t>Milieu-impact</t>
  </si>
  <si>
    <t>Hoe kunnen we de milieu-impact van schutsluizen gedurende de gehele levenscyclus verminderen, door slimmer om te gaan met materialen, energieverbruik en CO₂-uitstoot?</t>
  </si>
  <si>
    <t>Organisatorische aspecten</t>
  </si>
  <si>
    <t>Hoe organiseren we governance, samenwerking en kennisborging zodat beheer, onderhoud en vernieuwing van het sluizencomplex toekomstbestendig en beheersbaar blijven?</t>
  </si>
  <si>
    <t>a</t>
  </si>
  <si>
    <t>C1</t>
  </si>
  <si>
    <t>C22</t>
  </si>
  <si>
    <t>Hoe bepaal je de kwaliteit en variabiliteit van het historische (ongewapende) beton van de oude sluis?</t>
  </si>
  <si>
    <t>b</t>
  </si>
  <si>
    <t>C3</t>
  </si>
  <si>
    <t>Welke lessen uit vergelijkbare sluizen (zelfde bouwjaar, typologie, ondergrond, constructiemethode) zijn bruikbaar voor de beoordeling en instandhouding van de betonconstructies van sluis Panheel, en hoe kan met deze kennis de onzekerheid in bodemgesteldheid en betonconstructies worden verkleind?</t>
  </si>
  <si>
    <t>Loopt een onderzoek bij TNO (greta zoekt dit uit)</t>
  </si>
  <si>
    <t>c</t>
  </si>
  <si>
    <t>C4</t>
  </si>
  <si>
    <t>ET1</t>
  </si>
  <si>
    <t>In hoeverre is de RBK (richtlijn bestaande kunstwerken) met de bijbehorende aanpak constructieve veiligheid sluizen geschikt om tot een goed oordeel te komen voor de betonconstructies van sluis Panheel? En welke gegevens hebben we daarvoor nodig?</t>
  </si>
  <si>
    <t>d</t>
  </si>
  <si>
    <t>Wat is de actuele constructieve veiligheid van de betonconstructies van de oude sluis Panheel, gegeven dat de ontwerplevensduur is bereikt, en welke onzekerheden beïnvloeden deze beoordeling?</t>
  </si>
  <si>
    <t>e</t>
  </si>
  <si>
    <t>Kan met behulp van de bewezen historische sterkte of een proefbelasting de resterende levensduur van de betonconstructie van de oude sluis worden bepaald?</t>
  </si>
  <si>
    <t>f</t>
  </si>
  <si>
    <t>ET6</t>
  </si>
  <si>
    <t xml:space="preserve">In hoeverre is verlenging van de levensduur van het sluizencomplex (oude sluis) mogelijk en welke factoren zijn daarbij bepalend? 
</t>
  </si>
  <si>
    <t>g</t>
  </si>
  <si>
    <t>ET2</t>
  </si>
  <si>
    <t>Wat is de actuele constructieve veiligheid van de betonconstructies van de nieuwe sluis Panheel, gegeven dat de ontwerplevensduur nog niet is bereikt, en welke onzekerheden beïnvloeden deze beoordeling?</t>
  </si>
  <si>
    <t>h</t>
  </si>
  <si>
    <t>ET3</t>
  </si>
  <si>
    <t xml:space="preserve">Welke functionele eisen worden aan sluizencomplex Panheel gesteld en in hoeverre moeten constructieve componenten van de oude sluis hierop worden aangepast volgens den huidige normen? </t>
  </si>
  <si>
    <t>i</t>
  </si>
  <si>
    <t>C11</t>
  </si>
  <si>
    <r>
      <t xml:space="preserve">Zouden nieuwe onderdelen aan de ROK – constructieve veiligheidseis - moeten voldoen als de rest van het complex daar niet aan voldoet (Is dat dan niet een </t>
    </r>
    <r>
      <rPr>
        <b/>
        <sz val="11"/>
        <color rgb="FF000000"/>
        <rFont val="Aptos"/>
      </rPr>
      <t>te hoge eis</t>
    </r>
    <r>
      <rPr>
        <sz val="11"/>
        <color rgb="FF000000"/>
        <rFont val="Aptos"/>
      </rPr>
      <t xml:space="preserve">?)? Afwegingskader: moet je de hoogste kaders / normen gebruiken of is een lagere eis soms voldoende? </t>
    </r>
  </si>
  <si>
    <t>j</t>
  </si>
  <si>
    <t>A5</t>
  </si>
  <si>
    <t>Wat is de invloed van mogelijke strengere winters op ijsbelasting van sluizen, en in hoeverre moet dit worden meegenomen in beoordeling, ontwerp of beheermaatregelen?</t>
  </si>
  <si>
    <t>k</t>
  </si>
  <si>
    <t>C5</t>
  </si>
  <si>
    <t>Hoe ontwikkelt vermoeiingsschade in stalen sluisdeuren zich over de tijd en wat betekent dit voor de resterende sterkte en levensduur?</t>
  </si>
  <si>
    <t>l</t>
  </si>
  <si>
    <t>C6</t>
  </si>
  <si>
    <t>In hoeverre is een beheerstrategie op basis van inspectie en reparatie voldoende om vermoeiingsschade tijdig te signaleren en falen te voorkomen?</t>
  </si>
  <si>
    <t>m</t>
  </si>
  <si>
    <t>Welke eisen stellen de Machinerichtlijn en andere veiligheidskaders aan de besturing van spuien en gemalen, en wat betekent dit voor het ontwerp en beheer?</t>
  </si>
  <si>
    <t>n</t>
  </si>
  <si>
    <t>A7</t>
  </si>
  <si>
    <t>Welke duurzame alternatieven voor smeermiddelen en hydraulische systemen zijn toepasbaar en wat zijn de effecten op functioneren en betrouwbaarheid van het object?</t>
  </si>
  <si>
    <t>o</t>
  </si>
  <si>
    <t>A9</t>
  </si>
  <si>
    <t>Hoe kan een balans worden gevonden tussen standaardisatie en object-specifieke keuzes in bediening en besturing van sluizen?</t>
  </si>
  <si>
    <t>C7</t>
  </si>
  <si>
    <t>Wat is de resterende levensduur en betrouwbaarheid van de pompen (bij toenemend watergebruik en mogelijk langere droge periodes), en in hoeverre zijn deze geschikt voor mogelijk intensiever gebruik?</t>
  </si>
  <si>
    <t>C9</t>
  </si>
  <si>
    <t>Wat is de actuele staat van de leidingen (kokers) van het gemaal?</t>
  </si>
  <si>
    <t>C2</t>
  </si>
  <si>
    <t>Hoe kan de huidige staat van moeilijk inspecteerbare onderdelen (zoals onderloopsheidschermen) betrouwbaar worden bepaald, gegeven het ontbreken van directe inspectie en meetgegevens?</t>
  </si>
  <si>
    <t>C10</t>
  </si>
  <si>
    <t>Welke inspectietechnieken kunnen worden ingezet om de staat van moeilijk toegankelijke onderdelen van het gemaal betrouwbaar in beeld te brengen?</t>
  </si>
  <si>
    <t>C16</t>
  </si>
  <si>
    <t>Welke inspectie-, monitoring- en datagedreven technieken (incl. AI) zijn geschikt om de staat van betonconstructies en installaties betrouwbaar te beoordelen en intern inzichtelijk te maken?</t>
  </si>
  <si>
    <t>C14</t>
  </si>
  <si>
    <t>Hoe kan de beschikbaarheid en kwaliteit van ontwerp-, beheer- en inspectiedata worden verbeterd om uitvoering en onderhoud efficiënter en beter voorspelbaar te maken?</t>
  </si>
  <si>
    <t>C17</t>
  </si>
  <si>
    <t>Hoe kunnen reparatietechnieken en boorkernonderzoek worden geoptimaliseerd om het beheer en onderhoud van betonconstructies efficiënter uit te voeren?</t>
  </si>
  <si>
    <t>C23</t>
  </si>
  <si>
    <t>A16</t>
  </si>
  <si>
    <t>Hoe kunnen inzichten uit inspecties worden vertaald naar andere sluizen en sluizenfamilies?</t>
  </si>
  <si>
    <t>Hoe kun je zorgen dat kennis uit onderzoeken voor één sluis ook gebruikt wordt bij andere sluizen?</t>
  </si>
  <si>
    <t xml:space="preserve"> Gaat om beschikbaarheid en vindbaarheid van data, maar ook de volgende stap hoe je daar informatie en inzichten uit kan halen voor een volgende vraag van de volgende sluis. Bv mbv digital twin / AI en gekoppeld aan de sluizenfamilies. </t>
  </si>
  <si>
    <t>EF7</t>
  </si>
  <si>
    <t>Wat wordt de toekomstige waterbalans van het watersysteem waarvan Panheel een onderdeel uitmaakt (inclusief traject Maastricht - Linne &amp; samenwerking met Belgie) voor de verschillende seizoenen (inclusief wateroverlast en droogte)?</t>
  </si>
  <si>
    <t>C21</t>
  </si>
  <si>
    <t>In hoeverre kunnen veranderingen in wateraanvoerafspraken met België optreden en wat betekent dit voor de hydraulische belasting en het functioneren van sluis Panheel?</t>
  </si>
  <si>
    <t>EF8</t>
  </si>
  <si>
    <t>Welke eisen worden gesteld aan de verschillende functies (water bergen en water afvoeren) en componenten (lekverlies, schutverlies, spaarbekkens) van sluis Panheel?</t>
  </si>
  <si>
    <t>A1</t>
  </si>
  <si>
    <t>Hoe kunnen klimaatscenario’s worden vertaald naar hydraulische randvoorwaarden voor het functioneren en de beoordeling van het sluizencomplex?</t>
  </si>
  <si>
    <t>A2</t>
  </si>
  <si>
    <t>Hoe kunnen klimaatscenario’s worden vertaald naar lokale omstandigheden en randvoorwaarden voor het functioneren van het sluizencomplex?</t>
  </si>
  <si>
    <t>Welke eisen stelt de KRW en natuurwetgeving aan het functioneren van een gemaal met betrekking tot visvriendelijkheid en vispasseerbaarheid?</t>
  </si>
  <si>
    <t>EF13</t>
  </si>
  <si>
    <t>Wat zijn de toekomstige eisen aan sluizencomplex en kanaal voor waterkwaliteit, ecologie en natuuropgaven (zoals vissterfte bij gemalen, blauwalgen, Natura 2000-stikstofeisen i.r.t. scheepvaart en passeerbaarheid, zoals natuurvriendelijke oevers)?</t>
  </si>
  <si>
    <t>EF24</t>
  </si>
  <si>
    <t>Welke maatregelen zijn mogelijk om het gemaal visvriendelijker (voorkomen vermaling) te maken en wat is het effect daarvan op functioneren en prestaties?</t>
  </si>
  <si>
    <t>EF26</t>
  </si>
  <si>
    <t>EF17, EF15</t>
  </si>
  <si>
    <t xml:space="preserve">Wat is de functie van sluis Panheel in de scheepvaart corridors vanuit de netwerkbenadering? </t>
  </si>
  <si>
    <t>EF16</t>
  </si>
  <si>
    <t>Voldoet sluizencomplex Panheel aan richtlijn vaarwegen?</t>
  </si>
  <si>
    <t>EF17</t>
  </si>
  <si>
    <t>EF2, EF26</t>
  </si>
  <si>
    <t xml:space="preserve">Wat is de verwachte ontwikkeling van de binnenvaart en gebruik van Sluizencomplex Panheel (incl. voorhavens) en welke voorzieningen zijn hiervoor nodig? </t>
  </si>
  <si>
    <t>EF27</t>
  </si>
  <si>
    <t>Wat is de invloed van de ontwikkelingen in de scheepvaart op de staat van de componenten en wat je van de componenten vraagt?</t>
  </si>
  <si>
    <t>C20</t>
  </si>
  <si>
    <t>In hoeverre kan het kanaal in de toekomst een rol spelen als route voor defensie? Wat betekent dit voor het functioneren van de scheepvaartroute? Wat betekent dit voor het functioneren en de eisen aan sluis Panheel?</t>
  </si>
  <si>
    <t>Wat moet vanuit defensie door de sluis kunnen? Wat als defensie voorrang krijgt bij scheepvaart als transportroute?</t>
  </si>
  <si>
    <t>EF18</t>
  </si>
  <si>
    <t>Wat zijn de richtllijnen rondom walstroom (stroomvoorziening (electrische) schepen) bij sluizen? Wat zijn de kaders voor walstroom bij de rijksaanlegplaatsen? Voldoet de walstroomvoorziening van sluizencomplex Panheel aan de eisen?</t>
  </si>
  <si>
    <t>EF25</t>
  </si>
  <si>
    <t>EF10</t>
  </si>
  <si>
    <t>Welke van de spuimiddelen kunnen we nu en in de toekomst het beste inzetten bij teveel water (bijv. spuien door kolken, spuiriool of spuien via gemaal)?</t>
  </si>
  <si>
    <t>EF25, EF2</t>
  </si>
  <si>
    <t>Is het in de toekomst, bij een grotere afvoerbehoefte, nodig om andere routes te gebruiken dan spuien via de kolk?</t>
  </si>
  <si>
    <t>C18</t>
  </si>
  <si>
    <t>In hoeverre kan turbineren met bestaande gemalen worden toegepast, gegeven beperkingen zoals trillingen en schade, en welke ontwerpaanpassingen zijn nodig?</t>
  </si>
  <si>
    <t>EF15</t>
  </si>
  <si>
    <t>EF26, EF17</t>
  </si>
  <si>
    <t xml:space="preserve">Wat zijn de beschikbaarheidseisen van schutsluizen –  harde eisen ten opzichte van wensen (schuttijden / passagetijden en stremmingen) nu en in de toekomst? </t>
  </si>
  <si>
    <t>C13</t>
  </si>
  <si>
    <t>Hoe kan de beschikbaarheid van systemen in oude sluizen  worden geborgd, gegeven de beperkte beschikbaarheid van specifieke materialen en kennis?</t>
  </si>
  <si>
    <t>ET4</t>
  </si>
  <si>
    <t>Welke mate van redundantie (bijv. reservedeuren of alternatieven) is nodig om de beschikbaarheid en robuustheid van het sluizencomplex te borgen?</t>
  </si>
  <si>
    <t>C24</t>
  </si>
  <si>
    <t>Welke standaard oplossing is te bedenken voor redundantie voor stroom of glasvezel?</t>
  </si>
  <si>
    <t>ET5</t>
  </si>
  <si>
    <t xml:space="preserve">Welke risico’s voor veiligheid en beschikbaarheid ontstaan bij langdurige spanningsuitval voor welke functies, hoe erg is dit, en waar zijn noodstroomvoorzieningen (zoals aggregaten) noodzakelijk binnen het sluizencomplex? Hoe ziet een draaiboek bij stroomuitvalling eruit? </t>
  </si>
  <si>
    <t>EF1</t>
  </si>
  <si>
    <t>Wat is de lange termijn visie/plan voor de toekomst van sluizencomplex Panheel, rekeninghoudend met veranderende wensen/gebruik (functies), budgetverminderingen, kennisbehoud, etc. (incl. keuzemomenten en adaptatiepaden)?</t>
  </si>
  <si>
    <t>EF2</t>
  </si>
  <si>
    <t>Wat zijn de effecten van exploitatie met één kolk op beschikbaarheid, scheepvaart (inclusief voorhavens) en beheer, en welke sluis is daarbij het meest geschikt om te behouden?</t>
  </si>
  <si>
    <t>Wat zijn de (toekomstige) beleidskeuzes rondom Maaspeilen en het stuwprogramma, en wat is de invloed hiervan op waterstanden, hydraulische belastingen en het functioneren van het sluizencomplex (incl. bevaarbaarheid, voorhavens, bodem en oeverbescherming)?</t>
  </si>
  <si>
    <t>EF14</t>
  </si>
  <si>
    <t>Als de oude sluis een monumentstatus krijgt, wat betekent dit voor B&amp;O en Vernieuwing?</t>
  </si>
  <si>
    <t>EF20</t>
  </si>
  <si>
    <t xml:space="preserve">Hoe kunnen de spaarbekkens, riolen en het nivelleermiddel van de oude (noordelijke) sluis technisch en functioneel weer in gebruik worden genomen? </t>
  </si>
  <si>
    <t>EF21</t>
  </si>
  <si>
    <t>Welke rol kan de oude sluis (inclusief werkende spaarbekkens) spelen in het minimaliseren van watergebruik binnen het sluizencomplex Panheel, en welke maatregelen (zoals herstel of aanpassing van de nieuwe sluis) zijn daarvoor het meest effectief?</t>
  </si>
  <si>
    <t>EF22</t>
  </si>
  <si>
    <t>Welke integrale en ‘sober en doelmatige’ afweging is mogelijk voor ingrepen aan het sluizencomplex Panheel, rekening houdend met watergebruik, duurzaamheid, kosten en beschikbaarheid, en welke methoden (zoals LCC, LCA en de bedrijfswaardenmatrix) zijn daarbij geschikt?</t>
  </si>
  <si>
    <t>C15</t>
  </si>
  <si>
    <t>Hoe kan het energiegebruik van het gemaal en de sluis worden geoptimaliseerd (bijv. energiezuinig pompen en afstemming op energieaanbod) zonder afbreuk te doen aan beschikbaarheid en functioneren?</t>
  </si>
  <si>
    <t>A8</t>
  </si>
  <si>
    <t>A10</t>
  </si>
  <si>
    <t>Hoe om te gaan met de effecten van budgettekorten en het kennisbehoud (bij RWS en aannemers) op de risico's en de instandhouding van sluizen, en wat betekent dit voor de prioritering van objecten binnen het areaal?</t>
  </si>
  <si>
    <t>EF19</t>
  </si>
  <si>
    <t>Waar kun je bezuinigen bij sluis Panheel zonder dat de veiligheid en functies in geding komen?</t>
  </si>
  <si>
    <t>A3</t>
  </si>
  <si>
    <t>Wat wordt de toekomstige afweging tussen duurzaamheid vs. verdringingsreeks, maar ook energieverbruik en circulariteit van aanleveren van componenten bij sluizen?</t>
  </si>
  <si>
    <t>A4</t>
  </si>
  <si>
    <t>Hoe vertaal je de eis op netwerkniveau naar een realistische eis op complex/objecten niveau?</t>
  </si>
  <si>
    <t>C19</t>
  </si>
  <si>
    <t>Waar gaat tijd, geld, milieu impact inzitten in dagelijks B&amp;O sluis Panheel en waar is winst te behalen?</t>
  </si>
  <si>
    <t>C12</t>
  </si>
  <si>
    <t>Wat is de potentie voor hergebruik van materialen/elementen?</t>
  </si>
  <si>
    <t>A14</t>
  </si>
  <si>
    <t>Op welke aspecten wil je als RWS het stuur weer in handen krijgen in BenO en waar laat je het aan de markt over? Hoe zouden we de contractvorming moeten regelen? Welke methodiek werkt dan?</t>
  </si>
  <si>
    <t>A12</t>
  </si>
  <si>
    <t>Hoe behoud je de benodige kennis voor B&amp;O en vervanging/renovatie/vernieuwing binnen de organisatie (RWS)?</t>
  </si>
  <si>
    <t>A13</t>
  </si>
  <si>
    <t>Hoe behoud je de benodige kennis voor operationele sturing (extreme condities), maar ook B&amp;O en vervanging/renovatie/vernieuwing  bij overige partners?</t>
  </si>
  <si>
    <t xml:space="preserve">Hoe zorg je voor kennisniveau en kenniscontinuïteit bij marktpartijen, inclusief borging bij leverancierwisselingen en personeelsverloop? </t>
  </si>
  <si>
    <t>A11</t>
  </si>
  <si>
    <t>Hoe ontwikkelt de externe uitvoeringscapaciteit (bijvoorbeeld bij aannemers) voor het beheer en onderhoud van sluizen zich, en in hoeverre is deze toereikend voor de toekomstige opgave?</t>
  </si>
  <si>
    <t>A15</t>
  </si>
  <si>
    <t xml:space="preserve">Waar kunnen standaardisatie en uniformering beheer en onderhoud ondersteunen? </t>
  </si>
  <si>
    <t>Sluis</t>
  </si>
  <si>
    <t>Code</t>
  </si>
  <si>
    <t>link met andere code (indien relevent)</t>
  </si>
  <si>
    <t>keywords kennisvraag</t>
  </si>
  <si>
    <t>Kennisvraag</t>
  </si>
  <si>
    <t>Toelichting kennisvraag (waarom belangrijk) (Aantekeningen Meinard tijdens sessie)</t>
  </si>
  <si>
    <t>Prioriteit: Functie waterveiligheid</t>
  </si>
  <si>
    <t>Prioriteit: Functie waterbeschikbaarheid</t>
  </si>
  <si>
    <t>Prioriteit: Functie Scheepvaart</t>
  </si>
  <si>
    <t>Prioriteit: Functies (anders dan waterveiligheid, waterbeschikbaarheid, scheepvaart)</t>
  </si>
  <si>
    <t xml:space="preserve">Prioriteit: BenO (budget, planning en uitvoering) </t>
  </si>
  <si>
    <t>Prioriteit: Operatie (OT)</t>
  </si>
  <si>
    <t>Prioriteit totaal</t>
  </si>
  <si>
    <t>Tijd</t>
  </si>
  <si>
    <t>Status</t>
  </si>
  <si>
    <t>Draagt bij aan strandaardisatie (kennis toepasbaar voor andere sluizen)</t>
  </si>
  <si>
    <t>Assetmanagement Lemniscaat</t>
  </si>
  <si>
    <t>Onderzoekslijn eerste keus</t>
  </si>
  <si>
    <t>Onderzoekslijn tweede keus (indien nodig)</t>
  </si>
  <si>
    <t>toelichting tijd / wanneer antwoord nodig</t>
  </si>
  <si>
    <t>toelichting onderzoekslijn</t>
  </si>
  <si>
    <t>status</t>
  </si>
  <si>
    <t>Waar belegd</t>
  </si>
  <si>
    <t>kosten [euro]</t>
  </si>
  <si>
    <t>doorlooptijd [jaren]</t>
  </si>
  <si>
    <t>Toelichting status onderzoek (niet voor de database)</t>
  </si>
  <si>
    <t>Toelichting waar moet het belged worden</t>
  </si>
  <si>
    <t>Toelichting kosten en doorlooptijd studie (niet voor de database)</t>
  </si>
  <si>
    <t>relevante documenten</t>
  </si>
  <si>
    <t>Kerntak I&amp;W</t>
  </si>
  <si>
    <t>Roadmap Sluizen</t>
  </si>
  <si>
    <t>Netwerk</t>
  </si>
  <si>
    <t>1. Beleidskaders &amp; stategie</t>
  </si>
  <si>
    <t>2. Plannen</t>
  </si>
  <si>
    <t>3. Uitvoeringsplan(nen)</t>
  </si>
  <si>
    <t>4. Netwerkschakelanalyse</t>
  </si>
  <si>
    <t>5. Netwerkanalyse</t>
  </si>
  <si>
    <t>6. Netwerkprogrammering</t>
  </si>
  <si>
    <t>7. Offerte-opdracht</t>
  </si>
  <si>
    <t>8. Interne opdracht</t>
  </si>
  <si>
    <t>9. Voorbereidingen contractering</t>
  </si>
  <si>
    <t>10. uitvoering en voortgangsrapportage</t>
  </si>
  <si>
    <t>11. Monitoring Netwerkschakel (P-R-K)</t>
  </si>
  <si>
    <t>12. Monitoring netwerk (P-R-K)</t>
  </si>
  <si>
    <t>13. Evalueren en bijsturen</t>
  </si>
  <si>
    <t>Discipline</t>
  </si>
  <si>
    <t>Tijdshorizon</t>
  </si>
  <si>
    <t>Doelen KenI Instandhoudingprogramma</t>
  </si>
  <si>
    <t>Is dit een kennisvraag voor een specifieke sluis of voor alle sluizen? Hier: SP (sluis Panheel) of Xsluizen (overkoepelende vraag voor de sluizen)</t>
  </si>
  <si>
    <t>Code van de kennisvraag bv SP_ET1</t>
  </si>
  <si>
    <t>Impact van het niet weten / beantwoorden van de vraag op de functie waterveiligheid. 1=laag; 2=middel;  3=hoog</t>
  </si>
  <si>
    <t>Impact van het niet weten / beantwoorden van de vraag op de functie waterbeschikbaarheid. 1=laag; 2=middel;  3=hoog</t>
  </si>
  <si>
    <t>Impact van het niet weten / beantwoorden van de vraag op de functie scheepvaart. 1=laag; 2=middel;  3=hoog</t>
  </si>
  <si>
    <t>Impact van het niet weten / beantwoorden van de vraag op overige functies (Waterkwaliteit, ecologie, sedimenttransport etc.). (0 - 3, 0 geen invloed, 3 is zeer grote invloed)</t>
  </si>
  <si>
    <t>Impact van het niet weten / beantwoorden van de vraag op  budget, planning en uitvoering van BenO. (0 - 3, 0 geen invloed, 3 is zeer grote invloed)</t>
  </si>
  <si>
    <t>impact van het niet weten/beantwoorden van de vraag op de operatie van sluiten en openen van de sluis door het operationeel team. 1=laag; 2=middel;  3=hoog</t>
  </si>
  <si>
    <t>Wanneer is het antwoord op de kennisvraag nodig? Hierbij zijn 4 categorieen gekozen:
0=antwoord levert te weinig op, kennisvraag niet oppakken
1= nu; 
2=2033-2040; 
3=&gt;2040</t>
  </si>
  <si>
    <t>Is de kennis toepasbaar op andere sluizen? Zo ja, waarom en welke?</t>
  </si>
  <si>
    <t>SP</t>
  </si>
  <si>
    <t>Esther: Status levensduur beton oude sluis als 1 kennisvraag, met daaronder subvragen. C1, C2, C4, C16, C17.
Breed gedragen: Erg belangrijk. Maar lastig te scoren: Is geen waterveiligheidsrisico, beperkt risico scheepvaart, groot risico B&amp;O. Maar scheepvaart mogelijk geen groot probleem, want Nieuwe Sluis. Waterbeschikbaarheid: Mogelijk wel belangrijk want geen nieuwe sluis: Meer watervraag, dus probleem waterbeschikbaarheid. Wilco: Algemeen voor sluizen: Waterveiligheid heeft prioriteit, bijvoorbeeld bij betonveroudering. Deze sluis heeft geen waterkerende functie. Echter, wegvallen sluiskolk betekent ook wegvallen keringsfunctie. Waterveiligheid is bij Panheel geen discussie: Deuren weg, water in Maas, geen risico. Staat van beton geen direct waterveiligheidsrisico.</t>
  </si>
  <si>
    <t>ja</t>
  </si>
  <si>
    <t>Inspectie en beoordeling status en resterende levensduur moeilijk toegankelijke plekken samenvatten tot 1 kennisvragen met daaronder subvragen.</t>
  </si>
  <si>
    <t>Voorkeur Carla (alle vragen over gemaal, C15, C7, C8, C9): Gemaal van belang voor waterbeschikbaarheid, scheepvaart (niet kunnen schutten, inclusief Empel schuttingen alleen mogelijk genoeg water kanaalpand), ecologie (vissen), B&amp;O, duurzaamheid, etc.</t>
  </si>
  <si>
    <t>nee</t>
  </si>
  <si>
    <t xml:space="preserve">Gemaal van belang voor waterbeschikbaarheid, scheepvaart (niet kunnen schutten, inclusief Empel schuttingen alleen mogelijk genoeg water kanaalpand), ecologie (vissen), B&amp;O, duurzaamheid, etc. Hangt ook samen met het gehele systeem, niet alleen Panheel. </t>
  </si>
  <si>
    <t>C10, C16, C17: Clusteren inspectietechnieken. Belangrijk voor B&amp;O. Ook overlap met betonkwaliteit C1.</t>
  </si>
  <si>
    <t>Van belang voor beheer en onderhoud</t>
  </si>
  <si>
    <t>Foutekeuze: Niet functioneren sluis. Geen of positieve invloed op functioneren.</t>
  </si>
  <si>
    <t>Esra: Mogelijk erg bepalend voor toekomstige beschikbaarheid andere functies en ook van belang met betrekking tot eisen voor functioneren. Ook voor wat-als situaties: Calamiteiten en dan vereisten voor defensie? Jos: Onwaarschijnlijk dat transportroutes defensie voor Panheel route zouden kiezen. Carrina mee eens. Andere routes voor de hand liggender, al was het maar over de weg. Programma Weerbaarheid gaat dit afpellen. Dus dat afwachten (al is het misschien vertrouwelijk?)</t>
  </si>
  <si>
    <t>Kennisbehoud hier er uit (zit in EF3,4,5). Tom (maar breed gedragen): Erg belangrijk voor B&amp;O: Dingen die niet werken nu al. Ook voor hoofdfuncties. Esther: Dat er geen budget is heeft veel invloed, maar niet kennisvraag. Uitgaande van een budget tekort: Hoe kun je het beste afwegingen en keuzes maken? Werkt door op alle functies. Speelt al jaren, is alleen nu extreem. Onderbouwen van risico's (incl worst case: kleine kans groot gevolg) van geen geld. Hoe onderbouw je keuzes die gemaakt moeten worden door beperkt budget (moet ook in grotere beeld).</t>
  </si>
  <si>
    <t xml:space="preserve">Wilco: belangrijk (breder gedragen). Urgentie voor oude sluis is hoger dan voor nieuwe sluis. </t>
  </si>
  <si>
    <t>Wilco: belangrijk (breder gedragen)</t>
  </si>
  <si>
    <t>Wilco: Dit is een EF-vraag.</t>
  </si>
  <si>
    <t>Greta: Hier komen veel factoren samen (oa 1-2 sluizen) in combi met resterende levensduur. Komt meerdere keren terug, brengt samen budgetten etc.</t>
  </si>
  <si>
    <t>Erg lage prioritering (Kees, Carla)</t>
  </si>
  <si>
    <t>Tom: Uitwerken waterbesxchikbaarheid Maas kanalen gewenst (op netwerk niveau juiste prioriteiten uitwerken: waar pompen inzetten?). Wordt nu nog niet goed uitgewerkt (incl opstellen redeneerlijn). Veel uitgewerkt door Deltares over toekomst Maas-watersysteem (Carina: oude stress testen geen Panheel, nieuwe stress test (scheepvaart + waterbeheer inclusief inzet pompen (altijd inzetten)), maar altijd met uitzondering van Panheel (niet uitgewerkt). Op panheel maatregel pomp beschikbaar (voor watervoorziening naar kanaal), dus relevant om te beschouwen.
Tom: Kijk naar laatste toegevoegde vraag over scheepvaart corridor, wat zijn implicaties in wateraanbod, peilgevolgen, etc? (misschien geen probleem, aldus Carla, want belegd onder EF7)</t>
  </si>
  <si>
    <t>Jos: 47min voor scheepspassage.</t>
  </si>
  <si>
    <t>Greta: Laaghangend fruit en erg wenselijk. Moet prioriteit hebben. Kleine studie die noodzaak spaarbekkens legt, daarmee minder druk pompen en meer mogelijkheden voor toekomstig beheer. Kwantitatief maken waterbesparing, wsaterbalans, en efficiency spaarbekkens. Daarmee geen aantasting beton spaarbekkens. Besparing: water, k(E), energie!</t>
  </si>
  <si>
    <t xml:space="preserve">Voor Panheel wat minder van belang, maar voor bijv. stuwprogramma en RWS breed wel relevant. </t>
  </si>
  <si>
    <t>Carina: hangt samen met redeneerlijn, toekomstige waerbalans, verdringingsreeks. Duurzaamheid haakt hier op in. (Waterbalans Grensmaas speelt hierin mee (meer water bij Maastricht via Grensmaas goed voor locale ecologie en dan extra oppompen via Panheel (ipv in Maastricht meer water richting Panheel voeren), is geen kennisvraag.)</t>
  </si>
  <si>
    <t>Martine (breder beaamd): Door RWS nog te kraken, met veel samenhang met andere vragen (uit dit lijstje). Erg belangrijk. Urgentie: Naast Ecologie, ook prioriteit voor Waterbeheer, Scheepvaart, en snel antwoord nodig. Daarmee ook breder toepasbaar qua methodiek en kennis. Toevoegen prioriteit voor Asset Management?</t>
  </si>
  <si>
    <t>(Wettelijk) eisen / richtlijnen / wensen systeemniveau</t>
  </si>
  <si>
    <t>(Wettelijk) eisen / richtlijnen / wensen vertaald naar complex</t>
  </si>
  <si>
    <t>Opmerkingen over eisen/wensen en relevantie voor functioneren van sluiscomplex</t>
  </si>
  <si>
    <t>Sluiscomplex XX (dus incl. de andere objecten van dit complex)</t>
  </si>
  <si>
    <t>Waterveiligheid</t>
  </si>
  <si>
    <t>Beschermen tegen hoogwater vanuit XX</t>
  </si>
  <si>
    <t>sluis heeft geen eis/richtlijn voor kans op niet sluiten? - Pieter van Geer?</t>
  </si>
  <si>
    <t>indelen naar: Waterveiligheid</t>
  </si>
  <si>
    <t>afvoeren van overtollig water (van meer, rivier, kanaal etc.)</t>
  </si>
  <si>
    <t>Afvoercapaciteit complex - Moet water kunnen afvoeren (afhankelijk van complex: een of beide kanten op)</t>
  </si>
  <si>
    <t>spuisluis</t>
  </si>
  <si>
    <t>water afvoeren</t>
  </si>
  <si>
    <t>XX m3/tijd</t>
  </si>
  <si>
    <t>Zijn hier berekeningen van? Voor alle complexen of alleen voor de grote? En rekening gehouden met veranderende condities?</t>
  </si>
  <si>
    <t>schutsluis</t>
  </si>
  <si>
    <t>pomp</t>
  </si>
  <si>
    <t>peilbesluit</t>
  </si>
  <si>
    <t>vispassage</t>
  </si>
  <si>
    <t xml:space="preserve">Waterbeheer </t>
  </si>
  <si>
    <t xml:space="preserve">voldoende zoetwater tegenhouden in tijden van droogte </t>
  </si>
  <si>
    <t>Water kwaliteit en ecologie</t>
  </si>
  <si>
    <t xml:space="preserve">Verzilting tegengaan </t>
  </si>
  <si>
    <t>Ecologie - passeerbaarheid</t>
  </si>
  <si>
    <t>KRW - eisen systeemniveau? - Tom</t>
  </si>
  <si>
    <t>XX % van de vissen passeren het complex</t>
  </si>
  <si>
    <t>passeerbaarheid vissen</t>
  </si>
  <si>
    <t>XX % van de vissen doorlaten??</t>
  </si>
  <si>
    <t>gemaal</t>
  </si>
  <si>
    <t xml:space="preserve">visvriendelijk malen </t>
  </si>
  <si>
    <t>XX % van de vissen laten overleven??</t>
  </si>
  <si>
    <t xml:space="preserve">Leefbaarheid </t>
  </si>
  <si>
    <t>Ecologie - splitsen: passeerbaarheid, waterkwaliteit, habitat - vestigingsklimaat, XXX</t>
  </si>
  <si>
    <t>Faciliteren broedseizoen voor het bevorderen van de ecologie (Natura2000)</t>
  </si>
  <si>
    <t>Boven water: vleermuizen, knaagdieren, vogels facileren op en rond het complex
Onder water: xx</t>
  </si>
  <si>
    <t>kades</t>
  </si>
  <si>
    <t>natuurvriendelijkheid</t>
  </si>
  <si>
    <t>Calamiteiten??</t>
  </si>
  <si>
    <t>Infrastructureel</t>
  </si>
  <si>
    <t>Wegverkeer</t>
  </si>
  <si>
    <t>brug</t>
  </si>
  <si>
    <t>Niet open tijdens de spits? Bereikbaarheid minimaal XXX? Continu beschikbaar? Afhankelijk van complex</t>
  </si>
  <si>
    <t>Scheepvaart</t>
  </si>
  <si>
    <t>richtlijn schutsluis: max. XX uur /jaar niet bereikbaar + iets over wachttijden. Check bij stuwen Maas en Rolien</t>
  </si>
  <si>
    <t>stuw (indien onderdeel van complex)</t>
  </si>
  <si>
    <t>Nuts-voorzieningen</t>
  </si>
  <si>
    <t>maximale waterstand</t>
  </si>
  <si>
    <t>Hoge iconische waarde van het netwerk. Er zijn spanningen tussen behoud monumentstatus en de veiligheid functie.</t>
  </si>
  <si>
    <t>Check bij laatste versie RP</t>
  </si>
  <si>
    <t>voorbeelden uitwerken</t>
  </si>
  <si>
    <t>Schade</t>
  </si>
  <si>
    <t>Corrosie</t>
  </si>
  <si>
    <t>Afname afvoer  Maas &amp; Rijn  (voornamelijk in zomer)</t>
  </si>
  <si>
    <t>Toename watertemperatuur</t>
  </si>
  <si>
    <t>Verandering in bodemligging haringvlietmonding</t>
  </si>
  <si>
    <t>Verandering in getijden</t>
  </si>
  <si>
    <t>Vertrek/pensionering van kennisdragers</t>
  </si>
  <si>
    <t>Verandering (bv verlaging) onderhoudsbudget</t>
  </si>
  <si>
    <t>Aanscherpen arbo veiligheidsnorm</t>
  </si>
  <si>
    <t>Vervanging HV</t>
  </si>
  <si>
    <t>Verlenging levensduur HV</t>
  </si>
  <si>
    <t>Strengere waterveiligheidseis HV (faalkans en/of niet-sluiten kans)</t>
  </si>
  <si>
    <t>Keringonderdelen/-componenten</t>
  </si>
  <si>
    <t>Betonnen pijlers (incl machinekamer en oplegblokken weg)</t>
  </si>
  <si>
    <t>ET2 / ET3</t>
  </si>
  <si>
    <t xml:space="preserve">Door waterbeweging slijtage in de openingen. </t>
  </si>
  <si>
    <t xml:space="preserve">Pijler 8 zit een herstelplaat op na aanvaring met kotter. Moet dit verwerkt worden in een constructieve faalkans? Of is de constructieve staat een randvoorwaarde voor de foutenboom. Dan moeten we beoordelen of de constructie nog voldoet. </t>
  </si>
  <si>
    <t xml:space="preserve">Corrosie van wapening waar er schade is. Carbonatatie? Hoe groot is dit effect en hoeveel maakt toename in CO2 uit?. Één pijler (14) heeft een holte met schade. Beton reparatie in een zoute omgeving is lastig, hoe kun je dit oplossen? Beton het liefst zoveel mogelijk heel houden - maak geen gatenkaas van de kering. Metingen naar chloride indringen geven ook inzicht in zwakke plekken. </t>
  </si>
  <si>
    <t>Je krijgt standaard meer hydrostatische kracht overal op vanaf de zeezijde. Of het functioneren daarmee in de problemen komt, denken we niet. De kering is robust ontworpen en het verleden heeft uitgewezen dat de kering de krachten makkelijk aan kan.</t>
  </si>
  <si>
    <t xml:space="preserve">Bij meer spuien komt er meer zand/sediment langs de pijlers waardoor de pijler wat sneller kan slijten. Dus monitoren maar niet een specifieke actie nodig. Daar zijn programmeringsinspecties voor. 24 uur tussen Lobith en afvoer bij HV, dat zijn drie spuiperiodes. 25miljoen m3 per seconde is de maximale spuicapaciteit. Event limburg was (maar) 8,5miljoen m3 per seconde. </t>
  </si>
  <si>
    <t>verwarming in de pijlers mogelijk toch nodig bij extreme koude events. Maar als je de zeeschuif openzet dan krijg je ook zout water bij de rivierzijde en smelt het ook. Tenzij bij echt extreme kou</t>
  </si>
  <si>
    <t>ET11</t>
  </si>
  <si>
    <t>2 keer per jaar deformatie metingen ivm kieren - wordt omgezet naar 1 keer omdat er nooit iets naarvoren komt en dit voldoende is</t>
  </si>
  <si>
    <t>ET12</t>
  </si>
  <si>
    <t>Vanaf de weg en het water kun je relatief makkelijk de pijler in. Maar nu bezig met een nieuw systeem om te controleren of iets of iemand in de kering is. Ongoing vraagstuk</t>
  </si>
  <si>
    <t xml:space="preserve">er zitten stalen hekjes op de pijlers die te laag zijn. (hekjes moeten steeds hoger) </t>
  </si>
  <si>
    <t>Beton kan wel lang mee, wel opletten met blootliggende wapening</t>
  </si>
  <si>
    <t>Gerard vragen wat zijn de faalkansgevoelige onderdelen? Kijken we naar 1 schuif of de gehele kering, veel is redunant. Er wordt gewerkt met scenario's en daar is een overzicht van wat de grootste bijdragen heeft.
Het faalkans model moet opnieuw opgezet worden, elke keer als er iets aangepast moet worden dan moet er op zoveel meer plekken iets aangepast worden. Dus steeds tegen nieuwe dingen aanlopen voor een update. Hier zit een tekortkoming in. Het zal een beter model (beter de werkelijkheid vangen) worden. Relais voor 1 opening zit er 17 keer in maar zit er niet goed in voor commoncostfailures. We gebruiken 1/3 van het faalkansbudget. Gaat dus om prestatiepeilen en niet constructieve faalkanseis.
Zelf een prestatiepeil voorstel aan DGWB gestuurd en beheerruimte gedefinieerd en dat wordt nu toegepast. Nu hiervoor gekeken naar de maximale faalkansen in de afgelopen 10 jaar en op basis daarvan is een beheerruimte berekend. Maar je wil het eigenlijk andersom netjes doorrekenen</t>
  </si>
  <si>
    <t xml:space="preserve">Betonnen (nabla)liggers </t>
  </si>
  <si>
    <t>Het enige wat zou kunnen is betonrot wat je niet kunt zien, maar onwaarschijnlijk</t>
  </si>
  <si>
    <t>nvt</t>
  </si>
  <si>
    <t xml:space="preserve">Krachtafdracht van de schuiven op de nablaligger neemt toe. Maar de kering kan de krachten makkelijk aan en bewezen sterkte. </t>
  </si>
  <si>
    <t>Alles is zodanig sterk ontworpen dat hier geen zorgen of vragen over zijn</t>
  </si>
  <si>
    <t>Zeeschuif+arm</t>
  </si>
  <si>
    <t>Dikte en haarscheurtjes worden gemonitord tijdens conserveren - elke 7 jaar. En elke 25 jaar opnieuw conserveren</t>
  </si>
  <si>
    <t>Kan in de rollagers zitten. Het zijn allemaal langzaambewegende lagers. Dit wordt gemonitord en nooit iets geks gezien. Lang stil staan is problematischer dan vaak langzaam bewegen</t>
  </si>
  <si>
    <t>Looproosters in de schuiven kunnen schade krijgen door bv zeehonden</t>
  </si>
  <si>
    <t>Bij grote zeespiegelstijging kan overworgen worden om de schuif te verhogen, maar dat raakt ook aan monumentale status</t>
  </si>
  <si>
    <t>ET15 Als het algemeen warmer wordt, zal er meer verkrijting van de verf zijn en dus snelleren afname kwaliteit conservering</t>
  </si>
  <si>
    <t>Meer zand is meer schuring maar niet in onderzoek en geen zorgen over</t>
  </si>
  <si>
    <t>ET13</t>
  </si>
  <si>
    <t>ET 16? Nog geen ijzer-etende bacterie gevonden bij HV. Marine aangroei maakt de conservering weker, meer aantasting. Heeft enige invloed op onderhoud/conserveren van 24 misschien naar 20 jaar maar dat is nog steeds maar 2 keer tot einde levensduur</t>
  </si>
  <si>
    <t>De conservering van de schuiven loopt momenteel achter op het instandhoudingsplan. DIt is een groot aandachtspunt maar in relatie tot onderhoudsbudget is geen kennisvraag geindentificeerd.</t>
  </si>
  <si>
    <t>Rivierschuif+arm</t>
  </si>
  <si>
    <t>De spleet tussen de balg en de schuif is gemeten bij verschillende temperaturen, er zit voldoende ruimte voor temperatuurverschillen</t>
  </si>
  <si>
    <t>ET16 Nog geen ijzer-etende bacterie gevonden bij HV</t>
  </si>
  <si>
    <t>Bewegingswerk (cilinders, trekstang, giek)</t>
  </si>
  <si>
    <t>ET1/ET5</t>
  </si>
  <si>
    <t>zwakste draaipunt (D) laten ze nu doorrekenen. Hydraulische pomp en kleppen in een volgend onderzoek (revisie of vervanging) . Draaipunt waar de hele schuif aan hangt is meest kritisch voor vermoeiing</t>
  </si>
  <si>
    <t>ET1/ET7/ET10</t>
  </si>
  <si>
    <t>Standaard binnen B&amp;O aangepakt</t>
  </si>
  <si>
    <t>ET8/ET9</t>
  </si>
  <si>
    <t xml:space="preserve">kan een verhoging van lucht temperatuur zorgen voor meer slijtage aan bewigingsdelen door uitzetting van stalen onderdelen? </t>
  </si>
  <si>
    <t>Stel dat dit zo is, heeft dit voornamelijk invloed op de bewegende delen</t>
  </si>
  <si>
    <t>Fundering en drempel</t>
  </si>
  <si>
    <t>Lastig om te bekijken, er ligt een plaat. Er is onderzoek naar gedaan want er loopt een scheur over de hele breedte van kering, daaronder zit een holte, maar deze holte is niet zandvoerend. Dit wordt gemonitord door een duiker die de scheur meet.</t>
  </si>
  <si>
    <t>Woelbak aan de zeezijde om zoet met zout water te mengen voor de vissen en het functioneert als golfbreker. Status van die bak is onbekend, in het verleden naar gekeken en toen zag het er goed uit. Moeilijk te zien</t>
  </si>
  <si>
    <t xml:space="preserve">- </t>
  </si>
  <si>
    <t>Woelbak? Geen zorgen geen vragen</t>
  </si>
  <si>
    <t>Niet vervangbaar, staat wordt gemonitord en kan gerepareerd/verstevigd worden</t>
  </si>
  <si>
    <t>Bodembescherming</t>
  </si>
  <si>
    <t>Geen vervormingen, meerdere keren per jaar gescant. Ook met kieren geen verschillen, waarschijnlijk was er in de bouw met het kieren al wel rekening mee gehouden. Bij de bouw is er veel "gekierd". Geen nabijgelegen ontgrondingskuilen (&gt;700m)</t>
  </si>
  <si>
    <t>Goed, slijt wel wat maar geen B&amp;O nodig</t>
  </si>
  <si>
    <t>Visriool</t>
  </si>
  <si>
    <t>Schuiven in de rioleren maar geen kennisvraag - standaard onderhoud</t>
  </si>
  <si>
    <t xml:space="preserve">Pijp is groot genoeg voor aangroei van bijv mosselen. </t>
  </si>
  <si>
    <t>Zoutriool</t>
  </si>
  <si>
    <t>Wegdek</t>
  </si>
  <si>
    <t>Voegovergangen zijn niet waterdicht, lekt, dus niet helemaal goed. Maar komt wel weer goed</t>
  </si>
  <si>
    <t>nvt; beton; met huidige asbelasting geen probleem. (Wel mogelijk bij de sluis, bewegend brugdek)</t>
  </si>
  <si>
    <t xml:space="preserve">Slijt door verkeer. Recent laten opruwen/schoonspuiten en witte verkeersstrepen aanbrengen. </t>
  </si>
  <si>
    <t xml:space="preserve">kan een verhoging van lucht temperatuur zorgen voor een te heet wegdek? Kan dit schade veroorzaken (aan de weg of aan de kering)? </t>
  </si>
  <si>
    <t>Landhoofden</t>
  </si>
  <si>
    <t>zie pijlers</t>
  </si>
  <si>
    <t>Aansluiting landhoofden op weg, was een keer een probleem. Kan dat nog een keer gebeuren en waarom gebeurt dit?</t>
  </si>
  <si>
    <t>Bediening en Besturingssysteem</t>
  </si>
  <si>
    <t>Nu LVO (levensverlengdonderhoud) aan het uitvoeren tot 2032(/2037). Daarna vervangen bovenlaag (software, hardware..) en onderlaag (hardware, servers, controllers etc). In 2012 is alles vernieuwd</t>
  </si>
  <si>
    <t>Bedieningsgebouw ligt binnendijks en hoog genoeg</t>
  </si>
  <si>
    <t xml:space="preserve">Op vier plekken in de uitersten van de kering staan meetputten voor het meten van de waterstand. 14 meter diepe koker met een plaat met een gat van een peer cm. Als er veel aangroei zit op de pijp naar buiten dan kun je niet goed de waterstand meten en kan de aansturing verkeerd gaan. Het systeem kiest de beste twee meetputten. Elk jaar worden deze putten schoongemaakt. Met een drone kan dit worden gecheckt/gefilmd. </t>
  </si>
  <si>
    <t>Er komt een upgrade van de software aan. Er is een groot onderzoek door ABB uitgevoerd over wat verstandig is om te doen, daaruit kwam de upgrade. En dan na 2032 nieuw te vervangen. De test en acceptatieomgeving ligt bij ABB. Operator heeft in het hoofdgebouw 2 werkplekken en er is daarnaast nog een ander gebouw bij de sluis met een werk/bedieningsplek.</t>
  </si>
  <si>
    <t>Heeft hier voornamelijk invloed op. Er is 1 leverancier, ABB. In slechtste geval draai je door op de huidige software</t>
  </si>
  <si>
    <t>Hier zijn de gevolgen het grootst</t>
  </si>
  <si>
    <t>Goed onder controle. In 2012 is dat allemaal vernieuwd, dat gaat nog meerdere jaren mee</t>
  </si>
  <si>
    <t>Terrein</t>
  </si>
  <si>
    <t xml:space="preserve">Beleid heeft hier veel invloed op, RQI (risk quality), bijv alleen al het onkruidbestrijden. Prima onder controle. Ondergronden en toegang nu goed. Het (kantoor)gebouw is in corporate beheer, dus daar niet volledig de controle over. Bijvoorbeeld lekkages in het pand, elders wordt daar knoop over doorgehakt. Er zijn delen van het terrein waar men de status niet van weet. (Ontgronding onder het kantoorpand). Maarten is technisch beheerder van het pand, maar er is ook een objectbeheerder. Kan het objectbeheer ook bij het AM-team komen te liggen? </t>
  </si>
  <si>
    <t>Het is allemaal opgespoten zand. Maar meestal gebeurt er niks</t>
  </si>
  <si>
    <t>Locatiebeveilingsplan</t>
  </si>
  <si>
    <t>Er zijn plannen voor nieuwe windmolens rondom de kering</t>
  </si>
  <si>
    <t>Operatie en BenO</t>
  </si>
  <si>
    <t xml:space="preserve">Er is overcapaciteit in de HV qua beschikbare schuiven. Er komt een mogelijk probleem aan qua teaminzetbaarheid met nieuwe contractvorm. Opertatie, bediening is een andere afdeling (VWM) - overzienbaar </t>
  </si>
  <si>
    <t>Heeft hier voornamelijk invloed op; kwaliteit minder of meer</t>
  </si>
  <si>
    <t>Leidt vooral tot vertraging - risico in tijd</t>
  </si>
  <si>
    <t>algemene opmerking</t>
  </si>
  <si>
    <t xml:space="preserve">Weinig effect. Alleen lichtmasten tijdens storm Franklin kapot gegaan. Tijdens storm / hevige wind is de kering nog steeds bereikbaar. Je kunt ook vanaf de andere kant van de kering erin voor beschutting. </t>
  </si>
  <si>
    <t>Golven breken op de eerste buitenste plaat, er zijn meer verzandingsproblemen dan dat het open komt - check</t>
  </si>
  <si>
    <t xml:space="preserve"> </t>
  </si>
  <si>
    <t>Doordat de schuiven al elk vloed dicht gaan en elke eb (deels) open, bewegen de schuiven al elke dag. Vaker piekafvoer, heeft hooguit effect op voorspuien, maar niet op ETL</t>
  </si>
  <si>
    <t>Nu staat de kering in de zomer soms als weken/maanden dicht. Dit zal wellicht in de toekomst langer/vaker gebeuren. Voor ETL heeft dit geen effect: Alle schuiven worden eens in de maand bewogen, omdat lang niet bewegen slecht is voor het systeem.Ook meer functioneel, kan een effect hebben op de kwaliteit van het water. Mogelijk hierdoor zouter water, maar dat heeft geen effect want de kering staat al in zout water</t>
  </si>
  <si>
    <t xml:space="preserve">Hele kering ondervindt krimp en uitzetting maar geen vragen/zorgen over bij de assetmanagers. </t>
  </si>
  <si>
    <t>Samenstelling beton HV en OSK is hetzelfde maar OSK heeft versnellers in het beton</t>
  </si>
  <si>
    <t>Zout water is er altijd al geweest</t>
  </si>
  <si>
    <t xml:space="preserve"> alleen 1 pijler heeft schade/blootgestelde wapening. </t>
  </si>
  <si>
    <t>De verwachting is dat de zandplaat voor de monding in de toekomst blijft groeien. Door de zandplaat breken de golven al eerder, wat juist voor een vermindering van golfenergie bij de kering veroorzaakt.</t>
  </si>
  <si>
    <t>Niet van toepassing</t>
  </si>
  <si>
    <t>Er loopt een stroomkabel van andere windmolens door de kering heen die AM-team niet uit kan zetten. Draagt een risico mee maar niet direct invloed</t>
  </si>
  <si>
    <t>Er worden geen nieuwe materiale e.d. voorzien dat invloed gaat hebben op onderhoud en of functioneren van de kering</t>
  </si>
  <si>
    <t>Het is makkelijk als je dezelfde spullen gebruikt net als de andere keringen en of complexen, dan kun je uitwisselen</t>
  </si>
  <si>
    <t>Er wordt niks nieuws gebouwd dus geen problemen mee. Het kantoorpand is net als de kering 60 jaar oud. Er is een onderzoek geweest naar hoe je het huidige pand energielabel A kan krijgen. Maar dat is lastig. Oplossing: kantoorfunctie eruit halen?</t>
  </si>
  <si>
    <t>Niet top of mind of problemen op korte termijn. in het extreme geval zou bijv bepaalde type verf verboden worden, maar komt vooralsnog niet ter sprake/oren. Er zijn al geen chloridenhoudende verf gebruikt.</t>
  </si>
  <si>
    <t>Hoe ver gaat het? Maar geen direct effect op einde technische levensduur. Alleen als de bereikbaarheid van onderdelen niet meer mogelijk zou zijn</t>
  </si>
  <si>
    <t>Sluit nog steeds even vaak. Maar hoogstens meer schuiven moeten bewegen dus meer energie verbruik en iets verhoging van slijtage en benodigd onderhoud</t>
  </si>
  <si>
    <t>Deltacommissie onderzoek die kijkt naar toekomstige delta</t>
  </si>
  <si>
    <t>Valt of staat met onderhoud of zaken echt harder gaan slijten. Alles kan in principe vervangen worden</t>
  </si>
  <si>
    <t>Geen concrete aanwijzingen voor grote impact volle veranderingen</t>
  </si>
  <si>
    <t>Gebouw? Bediengebouw (als los onderdeel?)</t>
  </si>
  <si>
    <t>Operationeel team komt alleen in actie als er een storing/probleem is. Hier is standaard de bediening via VWM. Een storm is maar een klein onderdeel van de kering</t>
  </si>
  <si>
    <t>uitzoekvrraag versus kennisvraag</t>
  </si>
  <si>
    <t>Betonnen pijlers</t>
  </si>
  <si>
    <t>Verandering golfklimaat Noordzee</t>
  </si>
  <si>
    <t>Verandering in bodemligging HV monding</t>
  </si>
  <si>
    <t>Verandering in getijslag Noordzee</t>
  </si>
  <si>
    <t>Toename ecologische waarde HV</t>
  </si>
  <si>
    <t>Verandering onderhoudsbudget HV</t>
  </si>
  <si>
    <t>Sluitpeilverhoging EK (MLK en HK)</t>
  </si>
  <si>
    <t>Verandering sluitpeil HV</t>
  </si>
  <si>
    <t>Bescherming tegen hoogwater Noordzee</t>
  </si>
  <si>
    <t>EF1/ EF27/ EF28</t>
  </si>
  <si>
    <t>EF3</t>
  </si>
  <si>
    <t>EF5</t>
  </si>
  <si>
    <t>EF18/ EF19/ EF20</t>
  </si>
  <si>
    <t>EF22/ EF23</t>
  </si>
  <si>
    <t>Rivierafvoer</t>
  </si>
  <si>
    <t>EF6</t>
  </si>
  <si>
    <t>EF11</t>
  </si>
  <si>
    <t>Waterbeheer</t>
  </si>
  <si>
    <t>Voldoende zoetwater (droogte)</t>
  </si>
  <si>
    <t>Verzilting tegengaan</t>
  </si>
  <si>
    <t>Binnen het Deltaprogramma worden beslissingen voorbereid met betrekking tot zoutindringing.</t>
  </si>
  <si>
    <t>Natura2000 - Brak waterzone</t>
  </si>
  <si>
    <t>Een verandering van het windklimaat kan een effect hebben op de ecologie (zou een beleidskeuze kunnen zijn)</t>
  </si>
  <si>
    <t>Natura2000 - Broedseizoen</t>
  </si>
  <si>
    <t>Infrastructuur</t>
  </si>
  <si>
    <t>voor de goereesluis</t>
  </si>
  <si>
    <t>EF12</t>
  </si>
  <si>
    <t>Nuts</t>
  </si>
  <si>
    <t>Overig</t>
  </si>
  <si>
    <t>Monumentale status</t>
  </si>
  <si>
    <t>Binnen 50 jaar niet, Binnen 100 jaar zouden de deuren evt moeten worden aangepast</t>
  </si>
  <si>
    <t>Notities:</t>
  </si>
  <si>
    <t xml:space="preserve">Kpzss - hoe gaat de spuicapaciteit zich ontwikkelen in de toekomst met zss en hoe werkt dit zich uit in verschillende scenario's? (kieren). </t>
  </si>
  <si>
    <t>Faalkans vragen:</t>
  </si>
  <si>
    <t>Hoe wordt constructief falen meegenomen en geupdate ahv degradatie?</t>
  </si>
  <si>
    <t>Wat is een geschikte methodiek voor het bepalen van faalkansen in combinatie met veroudering?</t>
  </si>
  <si>
    <t>Wat is de rol van faalkans in ons assetmanagement? (onderdeel in functionele levensduur???)</t>
  </si>
  <si>
    <t>Zijn er nieuwe inzichten over het betrekken van menselijk handelen bij de faalkansbeschouwing?</t>
  </si>
  <si>
    <t>Hoe wordt het faalkansinstrument gebruikt?</t>
  </si>
  <si>
    <t>Weten we voldoende over ons watersysteem om effectief beheer uit te voeren en de faalkans te kunnen bepalen?</t>
  </si>
  <si>
    <t>Type</t>
  </si>
  <si>
    <t>Informatie</t>
  </si>
  <si>
    <t>Verwachte relevantie voor Object HV</t>
  </si>
  <si>
    <t>Wat waren/zijn de uitgangsposities van het ontwerp van de HV en weten we wat de status nu is?</t>
  </si>
  <si>
    <t xml:space="preserve">Bepaalde onderhoudsprojecten lopen achter op schema en zullen niet binnen planning kunnen worden afgerond, zoals W-delen en conservering van de segmentschuiven. 
Sinds het kierbesluit heeft de Haringvliet een extra functie. Werktuigbouwkundige delen worden meer belast en vragen extra aandacht in inspecties. Ook moet de RA (risico analyse) worden herzien door de extra functie. Snelheid is geboden omdat het contract van de opdrachtnemer (aannemer) ten einde loopt. </t>
  </si>
  <si>
    <t xml:space="preserve">W-delen zijn essentieel voor het functioneren van de kering (hoog water keren en kieren). 
Om een goede faalkans af te geven, moet de onderliggende RA up-to-date zijn. 
Bij bruggen is een gewerkt aan een standaard voor bestaande bewegingswerken. Deze moet nog geplubliceerd worden, maar daar kunnen we na gaan welke issues er spelen bij bruggen en of deze relevant worden. </t>
  </si>
  <si>
    <t>FKR 2024-2 en 2025-1</t>
  </si>
  <si>
    <t xml:space="preserve">Er zijn meerdere aspecten waardoor er meer wisselende belastingen zijn dan in het ontwerp mee rekening is gehouden: 
-kierbesluit: meer open en dicht gaan van de kering
-kierbesluit: langer open zijn van de kering, over een langere duur stroming door de kering (inclusief turbulentie)
-mogelijk verandering in golfklimaat, zie drivers
</t>
  </si>
  <si>
    <t xml:space="preserve">Onduidelijk in hoeverre hier rekening mee is gehouden in het ontwerp. Het is aannamelijk dat er geen rekening met vermoeiing is gehouden, omdat vermoeiing pas rond de jaren 90 werd opgenomen in normen. 
Wanneer corrossie optreed bij vermoeiingsgevoelige delen, kunnen deze degradatieprocessen elkaar versterken: corrossievermoeiing. Gezien de staat van de corrosiebescherming, is dit een aspect dat verdere aandacht behoeft. </t>
  </si>
  <si>
    <t>Expert judgement</t>
  </si>
  <si>
    <t>Eroderen (slijten) van materialen door het inzetten van de kering</t>
  </si>
  <si>
    <t xml:space="preserve">Door het kierbesluit worden werktuigbouwkundige delen meer ingezet. Hierdoor kan slijtage beinvloed worden. Dit moet worden meegenomen in inspectie- en onderhoud(sfrequentie). 
Ook zou er erosie van het beton kunnen optreden. </t>
  </si>
  <si>
    <t xml:space="preserve">Inspectie en tijdig onderhoud of vervanging </t>
  </si>
  <si>
    <t>Expert judgement/ TNO-rapport R10699</t>
  </si>
  <si>
    <t>Calamiteit die zorgt voor lokale schade/verzwakking</t>
  </si>
  <si>
    <t>Door het kierbesluit hoopt vuil en brokstukken mogelijk op met schade tot gevolg tijdens het sluiten of openen.</t>
  </si>
  <si>
    <t>Onbekend is in hoeverre dit speelt bij de Haringvliet</t>
  </si>
  <si>
    <t>Algemene degradatie door verschillende processen die zorgen voor afname in sterkte van materialen in de kering</t>
  </si>
  <si>
    <t xml:space="preserve">Een ander degradatieproces dan slijtage, schade, corrosie. Hierbij valt te denken aan mechanische schade (door overbelasting), of schade door vervorming (door temp, vocht of zettingen). </t>
  </si>
  <si>
    <t xml:space="preserve">Voor de HV kan mechanische schade van belang zijn; schade door overbelasting en/of onvoldoende sterkte. De wanden rondom de vijzels vertonen namelijk scheuren die mogelijk te maken hebben met de krachtwerking in de constructie. Hoe nemen we dergelijke schade mee in de constructieve faalkans? Of is de constructieve staat een randvoorwaarden in de foutenboom?
Schade door opgelegde en/of verhinderde vervormingen door vocht- of temperatuurseffecten kan toenemen door klimaatverandering.
</t>
  </si>
  <si>
    <t>TNO-rapport R10699</t>
  </si>
  <si>
    <t>Een vorm van degradatie; aantasting/roesten van staal onder invloed van stoffen in het water en/of de lucht. Corrosie is in deze uitwerking los beschouwd omdat dit voor de stormvloedkeringen een belangrijk degradatie proces is.</t>
  </si>
  <si>
    <r>
      <t xml:space="preserve">
Een verhoging van het zoutgehalte op het Haringvliet kan mogelijk leiden tot degradatie van de betonnen delen door corrosie van de wapening. 
Ook kan corrosie van de stalen delen aan de Haringvliet-zijde versnellen. </t>
    </r>
    <r>
      <rPr>
        <sz val="11"/>
        <color rgb="FFFF0000"/>
        <rFont val="Aptos Narrow"/>
        <family val="2"/>
        <scheme val="minor"/>
      </rPr>
      <t>@Greta lopend TNO onderzoek? Harry Weijs - zoutindriging beton</t>
    </r>
    <r>
      <rPr>
        <sz val="11"/>
        <color theme="3" tint="0.249977111117893"/>
        <rFont val="Aptos Narrow"/>
        <family val="2"/>
        <scheme val="minor"/>
      </rPr>
      <t xml:space="preserve"> - KpNK hoe degradatie tgv corrosie (beton, chloride indringing) mee te nemen in de faalkans feb 25 tussentijdse resultaten gepresenteerd.</t>
    </r>
  </si>
  <si>
    <t xml:space="preserve">Ondanks de grote dekking wordt aangegeraden om choliride indringing te monitoren. Op een aantal plekken wordt extra gemonitord op chloride indringing. In de pijlers is al wat dekking weg, daar zie je plekken. Maar dat kan binnen BenO worden opgelost.
Voor staal is de relevantie mogelijk groot vanwege de staat van de corrosiebescherming. Er is ook actieve cathodische bescherming en niet-actieve opofferingsanodes. Basis bescherming met coating is niet helemaal bij.
Er zijn (veel) verschillende anti-corrsosie systemen maar ze moeten wel allemaal op orde zijn. Backup systemen zijn belangrijker door uitgesteld B&amp;O.  </t>
  </si>
  <si>
    <t>Expert judgement, DuMaCon,
TNO-rapport R10699</t>
  </si>
  <si>
    <t>Driver</t>
  </si>
  <si>
    <t>Mogelijke of verwachte verandering</t>
  </si>
  <si>
    <t>2050 +16 tot +38 cm;   2100 +26 tot +124 cm aan zee.</t>
  </si>
  <si>
    <t xml:space="preserve">Een verhogeing in zeespiegel zal resulteren in dat de kering vaker/sneller/langer dicht moet. Bovendien zullen er vaker hoogwaters plaatsvinden. Hierdoor is er minder tijd om te spuien wat kan resulteren in een verhoging van het waterniveau op de Haringvliet. Dit hangt sterk samen met de verwachte afvoer op de rivieren. Daarbij is de spuicapaciteit ook afhankelijk van het verval over de kering, en als de zeespiegel stijgt zal dit dus afnemen. Een ander effect is dat er minder tijd is voor het kieren. Zeespiegelstijging kan ook invloed hebben op de golfcondities bij de kering. 
Door de hogere sluitfrequentie zal vermoeiing eerder optreden. </t>
  </si>
  <si>
    <t>v</t>
  </si>
  <si>
    <t xml:space="preserve">Voor Nederland wordt weinig verandering in windsnelheid en -richting verwacht in de projecties tot  2100. Bij buien zullen mogelijk sterkere windstoten en valwinden plaatsvinden. Daarnaast wordt er verwacht dat er 1 dag/jaar vaker wind uit richting Z-W komt en kan de gemiddelde windsnelheid in de winter een klein beetje hoger liggen (ongeveer +0.1 m/s). </t>
  </si>
  <si>
    <r>
      <t xml:space="preserve">Windstoten kunnen zorgen voor een extra belasting op de schuiven? </t>
    </r>
    <r>
      <rPr>
        <sz val="11"/>
        <color theme="5"/>
        <rFont val="Aptos Narrow"/>
        <family val="2"/>
        <scheme val="minor"/>
      </rPr>
      <t xml:space="preserve">Het verwachte effect hiervan is momenteel onbekend. </t>
    </r>
  </si>
  <si>
    <t xml:space="preserve">In het kustgebied geen verwachte verandering in de projecties tot 2100. </t>
  </si>
  <si>
    <r>
      <rPr>
        <sz val="11"/>
        <color rgb="FF000000"/>
        <rFont val="Aptos"/>
        <family val="2"/>
      </rPr>
      <t xml:space="preserve">Er is vooralsnog geen verandering in golfklimaat voorspeld op de Noordzee. Mocht dit in de toekomst veranderen, zullen golven vooral invloed hebben op de schuiven en pijlers, waar golfbelasting het grootst is. De golven bepalen een belangrijk deel van de belastingen. 
</t>
    </r>
    <r>
      <rPr>
        <sz val="11"/>
        <color rgb="FFFF0000"/>
        <rFont val="Aptos"/>
        <family val="2"/>
      </rPr>
      <t xml:space="preserve"> </t>
    </r>
  </si>
  <si>
    <t xml:space="preserve">Kust: DeWinter2012; DeWinter2013; </t>
  </si>
  <si>
    <t xml:space="preserve">2050 +5 tot +10%; 2100 -2 tot +30% in jaarlijkse maxima van het debiet in de Rijn. Voor de Maas is dit -8% - 2% en -8 - 20%. 
Dit zorgt voor hogere waterstanden in de Haringlviet. </t>
  </si>
  <si>
    <t>Hogere afvoeren betekent dat er meer moet worden gespuit, om de maximale waterstand te waarborgen. Voornamelijk icm zeespiegelstijging kan dit een effect hebben. Bovendien zal er minder tijd voor kieren zijn. Bij een hoger spuidebiet is de stroomsnelheid ook hoger, wat er voor kan er voor zorgen dat de bodembescherming niet meer voldoet. 
Erosie van beton zal ook toenemen, zie D4.</t>
  </si>
  <si>
    <t xml:space="preserve">De frequentie van hoogwater zal waarschijnlijk groot effect hebben op de HV. De HV sluit / opent hoe dan ook elke dag dus op sluit frequentie zal het geen effect hebben. Waar het wel effect op kan hebben is op het voorspuien. Wanneer er een hoogwater aankomt, kan er voorgespuit worden. Stel dat er meerdere hoogwaters achter elkaar komen, zou dit impact kunnen hebben op de hoeveelheid die er kan worden voorgespuit. De dreiging zit dan eigenlijk eerder in een langer durend hoogwater dan een hogere frequenties. </t>
  </si>
  <si>
    <t>2050 -5 tot -17%; 2100 -7 tot -32% voor 7-daags minimum op de Rijn, waar 90% van het water vandaan komt.</t>
  </si>
  <si>
    <t>Om het minimale waterpeil van 0mNAP bij Moerdijk te waarborgen kan er in tijden van droogte minder gespuit worden. Er kan dan wellicht niet gekierd worden, omdat anders de eis aan de maximale zout concentraties zal worden overschreden.  Bij droogte komt het voor dat er maanden niet gekierd kan worden --&gt; heeft direct invloed op de functie kieren. De zoutriolen worden dan als afvoer/spuien ingezet om te spuien. Zoutriolen kunnen tussen -10 en -12 afvoeren op het bekken. Onder de 1100m3 wordt gestopt met kieren, onder 900 bijna helemaal dicht. Wat er dan gespuid moet worden kan via de zoutriolen. Zout instroom moet beperkt worden voor innamepunten.</t>
  </si>
  <si>
    <t>Winter 10 daags maximum per 10 jaar: 2050 verandering -2% tot +2%; 2100 verandering -2% tot +15%; Totale neerslag winter: 4-24% toename in 2100
Totale neerslag zomer: 2050 afname -2% tot -13%; 2100 afname -2% tot -29%
Polderafvoer is de hoofdbron van de Hollandse IJssel. Deze neemt door een verandering in regen richting 2100 toe in winter en neemt af in zomer</t>
  </si>
  <si>
    <t>Het effect van extra neerslag in de gebieden bovenstrooms van het gebied zijn meegenomen in de punten hierboven (want die zorgen effectief voor een grotere afvoer). De lokale neerslag zal relatief weinig bijdragen aan het totale debiet. Dit kan wel leiden tot verminderde waterkwaliteit in het Haringvliet door bijvoorbeeld lozing van overstorten, maar de rol van de HV wordt hierin verwaarloosbaar gezien.</t>
  </si>
  <si>
    <t xml:space="preserve">Hitte kan voor uitzetting zorgen van keringonderdelen, bijvoorbeeld de stalen schuiven. Andere aandachtspunten zijn de werktuigbouwkundige onderdelen en mogelijk hardware-ruimten. 
Tot 40 graden sowieso geen probleem. </t>
  </si>
  <si>
    <t>Verandering van de gemiddelde temperatuur van het water rondom de HV</t>
  </si>
  <si>
    <t xml:space="preserve">Op basis van expert judgement wordt geschat dat dit geen/weinig invloed heeft op het functioneren van de kering of kan leiden tot versnelde veroudering van componenten. WEL een mogelijk effect op beleid voor ecologie. </t>
  </si>
  <si>
    <t>Nog nagaan bij collega's</t>
  </si>
  <si>
    <t>Een verhoging van CO2-concentratie kan in principe leiden tot aantasting van gewapend beton. CO2 zorgt voor corrosie (carbonatatie) van de bewapening.</t>
  </si>
  <si>
    <t>Vader21; KNMI'23
TNO-rapport R10699</t>
  </si>
  <si>
    <t>Vader21; KNMI'23</t>
  </si>
  <si>
    <r>
      <t xml:space="preserve">De HV is volledig op een betonnen fundering gebouwd, waardoor verzakkingen ter plaatse van de sluizen niet optreden. Ter plaatste van de overgang naar de haringvlietdam wel. Het is onbekend of dit gebeurt/wordt verwacht. </t>
    </r>
    <r>
      <rPr>
        <sz val="11"/>
        <color rgb="FFFF0000"/>
        <rFont val="Aptos Narrow"/>
        <family val="2"/>
      </rPr>
      <t xml:space="preserve">Vragen of hier een bron bekend is. </t>
    </r>
    <r>
      <rPr>
        <sz val="11"/>
        <color rgb="FF000000"/>
        <rFont val="Aptos Narrow"/>
        <family val="2"/>
      </rPr>
      <t>Elk jaar wordt de deformatie gemonitord. Er vindt momenteel geen deformatie plaats op de HV. Voor zover bekend geen zettingen bekend (Wilbert van Maren? dijken dammen duinen club)</t>
    </r>
  </si>
  <si>
    <t>Door het kierbesluit verandert de zout concentratie op het haringvliet voortdurend.</t>
  </si>
  <si>
    <t xml:space="preserve">Door het kierbesluit van 2018 verandert de zout concentratie in het haringvliet voortdurend. Op de meeste plekken spoelt het zout water tijdens spuien (Q&gt;2500m3/s) weer naar buiten. In sommige diepe kuilen blijft een deel van het zoute water hangen, waarbij het alleen bij erg hoge dichtheden wordt weggespoeld. De HV vormt een scheiding tussen zout en zoet water en is daarmee al dagelijks blootgesteld aan zout water. Een hogere zout concentratie binnen in het Haringvliet zal daardoor weinig tot geen effect hebben op de kering zelf (alhoewel om andere redenen ongewenst). </t>
  </si>
  <si>
    <t>Bureau waardenburg (2019)</t>
  </si>
  <si>
    <t>Een verandering in sediment transport kan zorgen voor lokale erosie of sedimentatie. Dit kan de doorvaarhoogte (niet relevant voor HV) beinvloeden. Verder ligt er rondom de kering een bodembescherming. Lokale erosie ter plaatste van de overgang kan wel optreden. 
Als er extreme hoogwaters in het achterland zijn, is er meer sediment in suspensie. Ook wordt ander materiaal meegevoerd zoals bijvoorbeeld boomstammen wat tot schade aan de HV kan leiden</t>
  </si>
  <si>
    <t>Veranderingen in de afvoerverdeling van de Rijn-Maasmonding kunnen effect hebben op de doorstroming naar de Haringvlietsluizen.</t>
  </si>
  <si>
    <t>Door veranderingen in de morfologie van de Rijn-Maasmonding kan de afvoer veranderen, wat invloed kan hebben op achterwaartse verzilting, versterkte erosie en de spuivraag.</t>
  </si>
  <si>
    <t>Verandering van de (dynamische) morfologie aan de zeezijde van de haringvlietsluis</t>
  </si>
  <si>
    <t xml:space="preserve">De morfologische otnwikkelingen voor de HV zijn onzeker. Er zijn wel studies naar gedaan, zoals de studie van Arcadis waarin 3 scenarios zijn opgesteld voor de ontwikkeling van de voordelta. Hierin is het meest waarschijnlijke scenario de voordelta zal blijven verzanden, de kust breder wordt, en het geultje bij de Groene Punt helemaal dichtslibt. </t>
  </si>
  <si>
    <t>Mogelijk groot --&gt; mogelijk klein</t>
  </si>
  <si>
    <t xml:space="preserve">Veranderingen in de morfologie kunnen een invloed hebben op de golfhoogte welke ter plaatste van de keringen optreden. Ook het moment van breken kan beinvloed worden. Mogelijke effecten hiervan zijn onbekend. </t>
  </si>
  <si>
    <t>Arcadis, 20</t>
  </si>
  <si>
    <t xml:space="preserve">Verandering getijslag op de noordzee </t>
  </si>
  <si>
    <t xml:space="preserve">Hogere laagwaters, lagere hoogwaters </t>
  </si>
  <si>
    <t xml:space="preserve">Er is een afname in het M2 getij geobserveerd op de noordzee over de afgelopen jaren. Op sommige locaties is de afname over de afgelopen jaren tot 3-4 cm. </t>
  </si>
  <si>
    <t xml:space="preserve">Dit zou een mogelijk effect kunnen hebben op de spuitijden. Door de omvang (3-4 cm), valt dit echter binnen de onzekerheidsmarge van de voorspellingen. </t>
  </si>
  <si>
    <t>Onbekend. Omdat de verwachte relevantie dusdanig klein is, is dit niet opgenomen als kennisvraag.</t>
  </si>
  <si>
    <t>mogelijk invloed op beleid. Verder niet. Marine aangroei, blauw en groenalgen. Vaker schoonmaken/conserveren het kan effect hebben op corrosie (snelheid). Ijzer-etende bacterie, MIC-bacterie, bij HV nog niet geconstateerd. Wel bij Terneuzen.</t>
  </si>
  <si>
    <t>assessment of m2 tidal amplitude changes in the north sea.pdf</t>
  </si>
  <si>
    <t xml:space="preserve">Als schepen een grotere diepgang krijgen in de toekomst, zou dit kunnen zorgen voor een hogere minimale waterstand op het haringvliet (een verandering aan de eisen),  wat invloed zou kunnen hebben op het hele systeem. </t>
  </si>
  <si>
    <t>De huidige Nederlandse waterveiligheidsnormen zijn gebaseerd op een risico-aanpak (kans maal impact). Toename van de consequenties van overstromingen (impact) kan leiden tot hereiking van deze normen (maximale kansen). De normen zijn echter ruim gedefinieerd en ecomische groei is inbegrepen.</t>
  </si>
  <si>
    <t>Het is onwaarschijnlijk dat verandering van bebouwing en/of waarde van het achterland op korte tot middellange termijn zal leiden tot andere eisen vanuit beleid. Samenhang met de driver "Strengere waterveiligheidseis …" onder Beleidskeuze.</t>
  </si>
  <si>
    <t>Cybercrime, cyberspionage en cybersabotage kunnen systemen en processen verstoren, met grote gevolgen voor de volksgezondheid, veiligheid en economie. Dit is met de huidige internationale spanningen (2025) zeer relevant. Fysieke beveiliging is door dezelfde trend in internationale spanningen ook steeds meer van belang.</t>
  </si>
  <si>
    <t>Voor het functioneren van de kering vormen fysieke en cyberaanvallen een bedreiging. Onduidelijk is wat hier realistisch (verder dan de huidige maatregelen)aan gedaan kan worden, maar dient in ieder geval te worden overwogen. Onder andere binnen de context van ISTORM is hier bij RWS al aandacht voor.</t>
  </si>
  <si>
    <t>Bijvoorbeeld veroudering van ICT waardoor het besturingssysteem niet meer aan een (nieuw/geupdate) informatie/input systeem kan worden verbonden of niet meer voldoet aan de cyber security eis.
Of ontwikkeling van een nieuw product of systeem of uitvoeringsmethode met een langere levensduur, grotere betrouwbaarheid of makkelijke implementatie.</t>
  </si>
  <si>
    <r>
      <rPr>
        <sz val="11"/>
        <color rgb="FF156082"/>
        <rFont val="Aptos Narrow"/>
        <family val="2"/>
      </rPr>
      <t>De verwachting is dat dit niet beperkend is voor einde levendsduur, maar is desondanks wel een grote onderhoudsopgave</t>
    </r>
    <r>
      <rPr>
        <sz val="11"/>
        <color rgb="FFFF0000"/>
        <rFont val="Aptos Narrow"/>
        <family val="2"/>
      </rPr>
      <t xml:space="preserve">. Het zou ook kunnen voorkomen dat reserveonderdelen niet meer leverbaar zijn. Voorbeeld is de noodstroomaggregaat, reserveonderdelen zijn niet meer leverbaar. Dus er moet een nieuw systeem komen (anders gaat de faalkans aan de haal). </t>
    </r>
  </si>
  <si>
    <t>Het kan voorkomen dat bepaalde onderdelen of materialen niet meer leverbaar zijn. Dit is ook voor de toekomst niet uit te sluiten.</t>
  </si>
  <si>
    <r>
      <rPr>
        <sz val="11"/>
        <color rgb="FF000000"/>
        <rFont val="Aptos Narrow"/>
        <family val="2"/>
        <scheme val="minor"/>
      </rPr>
      <t xml:space="preserve">Het is voorgekomen dat keringspecifieke componenten of materialen niet meer leverbaar zijn. Dit blijft een aandachtspunt voor BenO, en heeft daarbij ook samenhang met de driver "Vertrek/pensionering kennisdragers".  </t>
    </r>
    <r>
      <rPr>
        <sz val="11"/>
        <color rgb="FFFF0000"/>
        <rFont val="Aptos Narrow"/>
        <family val="2"/>
        <scheme val="minor"/>
      </rPr>
      <t>Navragen bij Niels Kuiken / Lenen olie van OSK/ brandstof/smeermiddel</t>
    </r>
  </si>
  <si>
    <t>Tot aan het einde van de ontwerplevensduur (oorspronkelijk 100 jaar, dus 2071) van de kering zullen nog meerdere medewerkers met pensioen gaan of vertrekken.</t>
  </si>
  <si>
    <t xml:space="preserve">Hoewel dit niet direct tot einde levensduur zal leiden, is het een belangrijk aspect van de instandhouding van de kering en om te gaan met uitdagingen/kennisvragen gerelateerd aan einde levensduur. Kennisdelen (brengen en halen) binnen netwerken als ISTORM zal hier ook een nuttige rol bij hebben.
Ook beleid omtrend personeelsbeleid - door bijvoorbeeld politiek - wijzigingen in contracten en contractvorm ; prestatiecontract dat aannemer ook verantwoordelijk is voor de beschikbaarheid van geleverd product, de prestatie ; basisonderhoud contract dan moet de aannemer x keer langskomen en staat laten zien - doe dit doe dat contract </t>
  </si>
  <si>
    <t>Expert Judgement</t>
  </si>
  <si>
    <t>Mogelijke extra functie eisen door passerende kabels en aanpassing van de eigen energievoorziening. Kan effect hebben op de ecologie.</t>
  </si>
  <si>
    <t>Memo (Niels zoekt dit op)</t>
  </si>
  <si>
    <t xml:space="preserve">Ecologische waarde HV </t>
  </si>
  <si>
    <t>De open verbinding tussen het benedenrivierengebied en zee kan in de toekomst hoger gewaardeerd worden mbt ecologie.</t>
  </si>
  <si>
    <t>De open verbinding tussen de NWW en zee kan in de toekomst hoger gewaardeerd worden mbt ecologie. Dit is mogelijk een beleidskeuze.</t>
  </si>
  <si>
    <t>De HV is een gesloten kering in ruststand en daardoor niet gunstig voor ecologie. Sinds 2018 is het Kierbeleid gestart ten behoeve van de bevordering van de vismigratie.  Dit houdt in dat de Haringvlietsluizen tijdens vloedsituaties deels open staan wanneer er niet gespuid wordt (‘kieren’).  Mocht de ecologische waarde veranderen zouden je eisen kunnen veranderen aan het kieren.</t>
  </si>
  <si>
    <t>Kierbesluit2018</t>
  </si>
  <si>
    <t>Bezuinigingen voor verschillende ministeries zijn aangekondigd in het regeerprogramma van 2024. Eventuele gevolgen voor de HV (of andere stormvloedkeringen) zijn niet bekend. Verder in de toekomst kan dit een hele andere vorm krijgen.</t>
  </si>
  <si>
    <t>In 2022 is het eerder voorgekomen dat het budget gehalveerd werd, vanwege te grote uitgaven op organisatieniveau (Rijkwaterstaat als geheel). Dit kan een rol spelen voor B&amp;O, waardoor betrouwbaarheid van het functioneren van de kering in gevaar kan komen en op lange termijn dus ook de ETL en EFL.</t>
  </si>
  <si>
    <t>Rijksoverheid24</t>
  </si>
  <si>
    <t>Stikstofuitstoot bij het opereren en onderhouden van de kering</t>
  </si>
  <si>
    <t>Aanscherpingen van maximale stikstofuitstoot bij bepaalde handelingen.</t>
  </si>
  <si>
    <t>Voor het laten functioneren van de HV is het stikstofbeleid niet van belang. Voor onderhoud moet rekening gehouden worden dat er moet worden voldaan aan het stikstofbeleid. Met name de energievoorziening zal aan de stikstofeisen moeten voldoen, maar dit is voor de HV al elektrisch. Overigens, uitzonderingen kunnen gemaakt worden voor de kering als het onderhoud echt niet anders gedaan kan worden. Mochten er afspraken worden gemaakt over het gebruik van diesel agregraten, kan dit een effect hebben op de veiligheid van de functie van de kering.</t>
  </si>
  <si>
    <t xml:space="preserve">Te verwachten verandering is onbekend, maar kan grote gevolgen hebben als materialen met hele specifieke eigenschappen worden gebruikt in de kering. </t>
  </si>
  <si>
    <t>Niet waarschijnlijk dat dit zal leiden tot einde levensduur, maar wel relevant voor BenO. Vergelijkbaar met "Verandering situatie leverancier" en "technische ontwikkelingen".</t>
  </si>
  <si>
    <t>Aanscherping aan de arbo veiligheidseisen gedreven door veiligheid en duurzaamheid (bijv. Constructieve eisen (bijv. NEN-normen) of termijn afbouw stikstofuitstoot)</t>
  </si>
  <si>
    <t>Voor het laten bedienen van de HV is een verandering in de arbo wetgeving niet van belang, wel onderhoud. De eisen die gesteld worden aan werkzaamheden staan onder continue verandering gedreven door verbetering van veiligheid evenals duurzaamheid. Aanpassingen in deze bouwnorm kunnen om aanpassingen vragen aan de huidige manier van het uitvoeren van werkzaamheden. Andere constructieve eisen of belastingnormen kunnen zorgen dat 1-op-1 vervangen van onderdelen niet volstaat.
Het object is in een geheel andere tijd gebouwd, veiligheidsnormen worden bijgesteld en de kering is nog niet helemaal aangepast naar de nieuwste eisen en deze veranderingen gaan ook snel. Machine veiligheid, lokale bediening. Er is geen noodknop momenteel, als dat een eis wordt kan een probleem worden (ook voor de faalkans zou dat schuren). Meer mensen nodig voor hetzelfde werk, ook extra materieel, kosten verhogend.</t>
  </si>
  <si>
    <t>Deltares2024a, Deltares2024c, TraceKleeberg2023</t>
  </si>
  <si>
    <t>Mogelijke inzet van de HV tegen zoutindringing</t>
  </si>
  <si>
    <t xml:space="preserve">Door in periodes met hoog rivierafvoer de sluizen open te zetten, kan extra zoet water uit het Haringvliet richting zee worden gespuid om zoutindringing tegen te gaan. </t>
  </si>
  <si>
    <t>Bij zeespiegelstijging wordt het lastiger om in tijden van hoge rivier waterstanden te gaan spuien naar zee. De HV vormt een scheiding tussen zout en zoet water en is daarmee al dagelijks blootgesteld aan zout water.</t>
  </si>
  <si>
    <t>Sluitpeilverhoging Maeslantkering (MLK) en Hartelkering (HK)</t>
  </si>
  <si>
    <t>Sluitpeilverhoging van de MLK/HK om de sluitfrequentie te beperken tgv zeespiegelstijging richting 2100</t>
  </si>
  <si>
    <r>
      <rPr>
        <sz val="11"/>
        <color rgb="FFFFC000"/>
        <rFont val="Aptos Narrow"/>
        <family val="2"/>
      </rPr>
      <t>Als de MLK dicht gaat, zorgt dit voor een verhoogde waterstand in het haringvliet. Mocht het sluipeil van de MLK hoger worden, dan gaat de MLK minder vaak dicht en is er dus minder vaak een verhoogde waterstand op het haringvliet. Het sluiten van de MLK is vaak vooraf bekend en dan kan er voorgespuit  worden bij de HV.  --&gt; dit klopt niet/even checken</t>
    </r>
    <r>
      <rPr>
        <sz val="11"/>
        <color rgb="FF000000"/>
        <rFont val="Aptos Narrow"/>
        <family val="2"/>
      </rPr>
      <t xml:space="preserve">
</t>
    </r>
  </si>
  <si>
    <t>HV wordt vervangen door een andere waterkering en is niet meer nodig om de waterveiligheid te borgen</t>
  </si>
  <si>
    <t xml:space="preserve">Er wordt/is een onderzoek naar afsluiting rijnmaasmonding in KpZSS uitgevoerd. Het is op dit moment niet in te schatten óf en wanneer een eventuele afsluiting van de RijnMaasmond of vervanging van de HV zal worden doorgevoerd. </t>
  </si>
  <si>
    <t>Als een andere kering volledig de functie van de HV overneemt is B&amp;O van de kering niet meer nodig. Naar verwachting zal dit niet gebeuren.</t>
  </si>
  <si>
    <t>KP ZSS'23</t>
  </si>
  <si>
    <t>Een herinrichting van het systeem en daarmee ook nieuwe eisen aan de kering</t>
  </si>
  <si>
    <t>Onbekend, maar het is realistisch om te verwachten dat de functie van de HV hetzelfde blijft ongeacht de herinrichting. Tijdens Kennisprogramma Zeespiegelstijging wordt gekeken naar het afsluiten van de Rijn-Maasmonding.</t>
  </si>
  <si>
    <t>Verandering systeeminrichting stelt mogelijk nieuwe eisen aan de kering en kan in dat geval automatisch leiden tot einde Levensduur. Een herinrichting die dermate de functie van de kering veranderd is tot op heden niet in beeld. Bij Dordrecht kritisch punt waar zee en rivier hoogwater samenkomt, dit kan op lange termijn leiden tot andere inzet van de HV.</t>
  </si>
  <si>
    <t>Verlengen van de levensduur (langer inzetten HV)</t>
  </si>
  <si>
    <t xml:space="preserve">De Haringvlietsluizen zijn opgevelerd in 1971. De beoogde ontwerp einde levensduur is 2071. Eventuele behoefte aan de verlenging van de levensduur is afhankelijk van veel verschillende factoren (staat HV op dat moment, klimaatverandering, systeeminrichting etc.). </t>
  </si>
  <si>
    <t>Naar verwachting zal de HV langer worden ingezet, bijvoorbeeld ETL.</t>
  </si>
  <si>
    <t>ontwerp document?</t>
  </si>
  <si>
    <t>Strengere waterveiligheidseis (faalkans en/of niet-sluiten kans)</t>
  </si>
  <si>
    <t>De maximale faalkans per jaar volgens de waterwet is voor de Haringvlietdam 1/1000. Momenteel (2025) vindt er een brede evaluatie plaats van de waterveiligheidsnormen in de Omgevingswet (o.a. Ilka Tanczos, Niek Verdijck). Op dit moment is er geen maximale faalkans per jaar voor de Haringvlietsluizen. Het is nog onbekend of de Haringvlietsluizen in de evaluatie hierin worden meegenomen.</t>
  </si>
  <si>
    <r>
      <t xml:space="preserve">Strengere waterveiligheidseisen kunnen effect hebben op het einde functionele levensduur. Heeft invloed op achterliggend gebied en waterschappen. </t>
    </r>
    <r>
      <rPr>
        <sz val="11"/>
        <color rgb="FFFF0000"/>
        <rFont val="Aptos Narrow"/>
        <family val="2"/>
      </rPr>
      <t>@Gerard zijn hier ontwikkelingen op?</t>
    </r>
  </si>
  <si>
    <t>Het buitendijksgebied achter de kering valt niet onder de normen van waterveiligheid, en dit is dan ook geen officiële functie van de HV. Het is op dit moment niet in te schatten óf en wanneer dit zal worden doorgevoerd.</t>
  </si>
  <si>
    <t xml:space="preserve">Verandering in sluitpeil van de HV kan effect hebben op de zoetwaterbekken van de Haringvliet en de ecologie. </t>
  </si>
  <si>
    <t>Onder andere aandacht voor vismigratie evenals druk op openhouden HIJK na forse investering in ecologie van de HIJ</t>
  </si>
  <si>
    <t>Weglaten? - Madelief?</t>
  </si>
  <si>
    <t>Natuur en ecologie op het Haringvliet kunnen steeds belangrijker worden … weghalen HV. Vasthouden van zoetwater, deze vraag wordt al wel eens gesteld om HV dicht te zetten om zoetwater vast te houden. De HV invloed rijkt tm Ijsselmeer. Kan ook invloed hebben op doorspoelen en zoeter maken Grevelingen. 
Meer budget naar defensie, en een deel daarvan ook naar de natte en droge infrastructuur. Politieke wind kan veel invloed hebben.
Invloed van verzoeten Grevelingen -&gt; dan moet dat via het volkerrak en heeft het invloed op de afvoeren. Dan kun je minder kieren maar dat heeft weer invloed op de ecologie</t>
  </si>
  <si>
    <t>binnen RWS beleidswijzigingen</t>
  </si>
  <si>
    <t>Nr oorspronkelijke 160 kennisvragenlijst</t>
  </si>
  <si>
    <t>Prioriteit - Impact op functies (primair)</t>
  </si>
  <si>
    <t>Prioriteit - Impact op de organisatie (B&amp;O)</t>
  </si>
  <si>
    <t>Prioriteit - Gevolg van het niet weten</t>
  </si>
  <si>
    <t>PrioriTIJD</t>
  </si>
  <si>
    <t>Conclusie prioriteit</t>
  </si>
  <si>
    <t>Toelichting impact en prioriTIJD</t>
  </si>
  <si>
    <t>Status, loopt het al in een studie?</t>
  </si>
  <si>
    <t>Aanpak studie</t>
  </si>
  <si>
    <t xml:space="preserve">Waar moet het belegd worden? </t>
  </si>
  <si>
    <t xml:space="preserve"> Bij welke kenniscommunity past het? (bv faalkans, iStorm, softwarebetrouwbaarheid, ….)</t>
  </si>
  <si>
    <t>Keywords</t>
  </si>
  <si>
    <t>Functie waterveiligheid (uitgedrukt in faalkans)</t>
  </si>
  <si>
    <t>Functies (anders dan waterveiligheid)</t>
  </si>
  <si>
    <t>Budget</t>
  </si>
  <si>
    <t>Planning</t>
  </si>
  <si>
    <t>Uitvoering</t>
  </si>
  <si>
    <t>Operatie (OT)</t>
  </si>
  <si>
    <t>Verwachting van het verschil in uitkomst tussen de inschatting dat we nu hebben versus na het onderzoek</t>
  </si>
  <si>
    <t>Wanneer is het antwoord nodig</t>
  </si>
  <si>
    <t>Klik hier voor categoriën:                                
1.	Engineering, basis-uitzoekwerk, instandhouding, huidige werk (oppakken door BenO en / of aannemersteam)
2.	Uitzoekvragen die nieuwe kennis of oude her-geconstrueerde kennis nodig heeft, of nav veranderingen in buitenwereld (vragen en kennis) + kansen op goedkoper/optimaler (toegepast onderzoek / kennisintensief uitzoekwerk, oppakken door kennisnstellingen, adviesbureau's, RWS ontwerpt/GPO etc.)
3.	Wereldwijd ontwikkelingen die ook voor NL nuttig zijn, samenwerkingen/onderzoeksprogramma’s (meerjarig fundamenteel onderzoek, meerjarige samenwerking in programma's en communities)</t>
  </si>
  <si>
    <t>Nog verder uit te werken C-vragen (Component) - Let op nu alleen uitgewerkt voor …... Aangevuld met kennisvragen uit de 160 Kennisvragenlijst</t>
  </si>
  <si>
    <t>Huidige situatie; technische staat, functioneren en eisen</t>
  </si>
  <si>
    <t>Eisen en huidige staat van de kering</t>
  </si>
  <si>
    <t>vragen die al worden opgepakt in huidige (of geplande) onderzoeken</t>
  </si>
  <si>
    <r>
      <t xml:space="preserve">De huidige staat van een aantal onderdelen van de kering is momenteel onbekend (want niet makkelijk bereikbaar), maar wordt onderzocht in een werktuigbouwkundig onderzoek naar mean time to failure (ook wel onderzoek W-delen genoemd). Onderdelen die hier onder vallen zijn de bewegingswerken (cilinders, trekstang, giek), het draaipunt en het visriool en zoutriool.  </t>
    </r>
    <r>
      <rPr>
        <i/>
        <sz val="11"/>
        <color theme="1"/>
        <rFont val="Aptos"/>
        <family val="2"/>
      </rPr>
      <t>(lopend onderzoek)</t>
    </r>
  </si>
  <si>
    <r>
      <t xml:space="preserve">Wat is de status van de oplegblokken en kunnen die (met herstel) nog 45 jaar mee? </t>
    </r>
    <r>
      <rPr>
        <i/>
        <sz val="11"/>
        <color theme="1"/>
        <rFont val="Aptos"/>
        <family val="2"/>
      </rPr>
      <t>(lopend onderzoek)</t>
    </r>
  </si>
  <si>
    <r>
      <t xml:space="preserve">Wat is de status van de gehele pijler (inclusief de rubberen omranding)? </t>
    </r>
    <r>
      <rPr>
        <i/>
        <sz val="11"/>
        <color theme="1"/>
        <rFont val="Aptos"/>
        <family val="2"/>
      </rPr>
      <t>(lopend onderzoek)</t>
    </r>
  </si>
  <si>
    <r>
      <rPr>
        <sz val="11"/>
        <color rgb="FF242424"/>
        <rFont val="Aptos Narrow"/>
        <family val="2"/>
      </rPr>
      <t xml:space="preserve">Wat is het effect van scheurvorming door verzakking op de nablaliggers? </t>
    </r>
    <r>
      <rPr>
        <i/>
        <sz val="11"/>
        <color rgb="FF000000"/>
        <rFont val="Aptos"/>
        <family val="2"/>
      </rPr>
      <t>(lopend onderzoek?) -&gt; waar zit de scheurvorming, in de nablaligger zelf? Is er dan niet ook een funderingsprobleem? Stanley mailen?</t>
    </r>
  </si>
  <si>
    <r>
      <t>Wat is de status van de hydraulische pomp en de kleppen? Moeten deze worden vervangen? (</t>
    </r>
    <r>
      <rPr>
        <i/>
        <sz val="11"/>
        <color theme="1"/>
        <rFont val="Aptos"/>
        <family val="2"/>
      </rPr>
      <t>Gepland onderzoek)</t>
    </r>
  </si>
  <si>
    <t>openstaande Haringvlietsluizen specifieke vragen</t>
  </si>
  <si>
    <t>ET7</t>
  </si>
  <si>
    <t>Hoe beïnvloedt het vaker inzetten van werktuigbouwkundige delen (door het kierbesluit) de slijtage en onderhoudsfrequentie?</t>
  </si>
  <si>
    <t xml:space="preserve">juist minder </t>
  </si>
  <si>
    <t>Voor welke golfbelasting is de constructie (zee- en rivierschuiven &amp; dubbel en enkelzijdig keren) ontworpen en wat is de golfbelasting nu en in de toekomst? Hoe kan de ontwikkeling van de zandplaat in de Haringvliet monding effect hebben op de golven bij de HV? Welke aannames zijn gedaan met betrekking tot de zandplaat? (uitzoek vraag?) Blijft de kering binnen de ontwerpuitgangspunten? De zeeschuif is waarschijnlijk zwaarder uitgevoerd, deze bestaat uit meer klinknagels en dikkere platen, om een grotere dynamische belasting aan te kunnen.</t>
  </si>
  <si>
    <t>belegd in sito PS, vraag van ILT</t>
  </si>
  <si>
    <t>In welke mate beïnvloedt (vrachtverkeer) de slijtage van het wegdek, en welke consequenties heeft een mogelijke toekomstige verbreding voor de benodigde capaciteit van pijlers en liggers?</t>
  </si>
  <si>
    <t>Wat zijn de reële waterveiligheidseisen aan de constructie om te voldoen aan de vastgestelde functionele eis, en wanneer is er sprake van functieverlies? (functionele eisen vastgesteld in een brief ?)</t>
  </si>
  <si>
    <t>Dikte betonlaag zeezijde Oplegblokken Nablalegger. Onderzoek: Waarom is de betonlaag dikker aan de zeezijde? Wat voor impact heeft dit op de oplegblokken van de Nablalegger?</t>
  </si>
  <si>
    <t>openstaande 6SVK vragen</t>
  </si>
  <si>
    <t>H5</t>
  </si>
  <si>
    <t>Voldoet de kering aan de huidige eisen/wensen vanuit de KRW?</t>
  </si>
  <si>
    <t>Zijn er materialen die de komende (10-15) jaar op de zwarte lijst komen te staan? Meegeven aan Kennisprogramma Natte Kunstwerken</t>
  </si>
  <si>
    <t>Wat komt er op de kering af? Wat betekent dit voor de kering? (Blinde vlekken)</t>
  </si>
  <si>
    <t>Toekomst, wat komt er op de kering af?</t>
  </si>
  <si>
    <t>Onderzoek spuiregime irt ZSS. Onderzoek ikv Risicoanalyse. Gepland in 2029
Bij welke waterstanden vanuit zee kunnen de waterveiligheid en waterkwantiteit functies van het object niet meer worden vervuld? Op welke termijn kunnen deze waterstanden verwacht worden? En welke invloed heeft het toenemen van de mogelijkheid op gelijktijdig hoogwater vanaf de rivieren en op zee hierop?</t>
  </si>
  <si>
    <t>H1</t>
  </si>
  <si>
    <t>Is de huidige kerende hoogte van +5m NAP voldoende in relatie tot zeespiegelstijging en peilbeheer?</t>
  </si>
  <si>
    <t>H9</t>
  </si>
  <si>
    <t>Gegeven zeespiegelstijging en een verandering in afvoer, moet het peilbeheer in de toekomst worden aangepast? Het Deltaprogramma gaat uit van het meestijgen van het peil op het Haringvliet door zeespiegelstijging (KPZSS2023). De huidige operatie gaat uit van peilbeheer.</t>
  </si>
  <si>
    <t>ET8</t>
  </si>
  <si>
    <t>In een toekomst met klimaatverandering (zowel zeespiegelstijging als veranderingen in afvoer Maas en Rijn). Hoeveel meer bewegingen van de kering kunnen er verwacht worden en wat is de invloed hiervan op de kering? (ook meer droogte, bij zss beperkt de tijd, dus minder tijd om te openen)</t>
  </si>
  <si>
    <t>dit wordt uitgezocht in W-delen onderzoek.</t>
  </si>
  <si>
    <t>Welke invloed heeft klimaatverandering (en het toenemen van hoge afvoeren) op de relatieve verdeling van de afvoeren tussen Rijn en Maas en hoe verandert daardoor de lokale afvoerverdeling? Kan in de toekomst nog steeds worden gestuurd op het debiet bij Lobith of moet ook Sint Pieter worden beschouwd? Welke aannames worden hier op dit moment over gedaan? (Waterkamer)</t>
  </si>
  <si>
    <t>Hoeveel carbonatatie kan er verwacht worden bij de betonnen pijlers en de Nablaliggers door CO2 (toename) in de lucht? (@TNO)</t>
  </si>
  <si>
    <t xml:space="preserve">binnenkort info van pijler 2 bekend. </t>
  </si>
  <si>
    <t>ET15</t>
  </si>
  <si>
    <r>
      <rPr>
        <sz val="11"/>
        <color rgb="FF242424"/>
        <rFont val="Aptos Narrow"/>
        <family val="2"/>
      </rPr>
      <t xml:space="preserve">Kan de toename in luchttemperatuur een negatief effect hebben op de conservering met als gevolg een snellere afname in de kwaliteit van de conservering? </t>
    </r>
    <r>
      <rPr>
        <sz val="11"/>
        <color rgb="FFFF0000"/>
        <rFont val="Aptos Narrow"/>
        <family val="2"/>
      </rPr>
      <t>@TNO</t>
    </r>
  </si>
  <si>
    <t>TNO, advies?</t>
  </si>
  <si>
    <t>Bij welke frequentie hoogwater Maas &amp; Rijn komt het handhaven van de brakwaterzones in het geding, en hoe vaak wordt dit verwacht?</t>
  </si>
  <si>
    <t>Is een afname van de afvoer in de Maas en de Rijn van invloed op de beschikbaarheid van voldoende zoetwater tijdens droogte?</t>
  </si>
  <si>
    <t>Hoeveel marge is er precies beschikbaar tussen de schuiven en pijlers om bij het uitzetten van de schuiven als gevolg van veranderingen in de luchttemperatuur voldoende ruimte te bieden (nu aangegeven als 0,50 m)? Kan dit een knelpunt worden?</t>
  </si>
  <si>
    <t>Wat is het effect van veranderingen in watertemperatuur op de kans op ijsvorming op de kering? En hebben we de verwarming nodig voor de schuiven?</t>
  </si>
  <si>
    <t>Er lopen al enkele studies</t>
  </si>
  <si>
    <t>sediment</t>
  </si>
  <si>
    <t xml:space="preserve">Kan een toename in sediment in de toekomst zorgen voor een (kritieke) toename in slijtage? Hoeveel is momenteel de slijtage aan de pijlers door langsstromend sediment? </t>
  </si>
  <si>
    <t xml:space="preserve">B&amp;O </t>
  </si>
  <si>
    <t>Bij welke veranderingen in sedimenttransport en bodemerosie wordt de waterveiligheid functie beïnvloed, en welke veranderingen worden verwacht? Wat is de kans dat een grote afvoer niet meer kan worden gespuit als gevolg van morfologische veranderingen?</t>
  </si>
  <si>
    <t>Hebben veranderingen in sedimenttransport en bodemerosie, in combinatie met veel spuien, effect op de morfologische veranderingen van de vaargeul? Beïnvloed dit de kering?</t>
  </si>
  <si>
    <r>
      <rPr>
        <sz val="11"/>
        <color rgb="FF242424"/>
        <rFont val="Aptos Narrow"/>
        <family val="2"/>
      </rPr>
      <t xml:space="preserve">Bij welke veranderingen in de bodemligging van de Haringvlietsmonding </t>
    </r>
    <r>
      <rPr>
        <sz val="11"/>
        <color rgb="FFFF0000"/>
        <rFont val="Aptos Narrow"/>
        <family val="2"/>
      </rPr>
      <t>(de zandplaat?)</t>
    </r>
    <r>
      <rPr>
        <sz val="11"/>
        <color rgb="FF242424"/>
        <rFont val="Aptos Narrow"/>
        <family val="2"/>
      </rPr>
      <t xml:space="preserve"> wordt de waterveiligheid functie (keren van hoogwater op de Noordzee) beïnvloed, en welke veranderingen worden verwacht?</t>
    </r>
  </si>
  <si>
    <t>Wat is de invloed van het spuiregime op morfologische veranderingen, en in hoeverre kan aanpassing van het regime bijdragen aan reductie van baggerkosten?</t>
  </si>
  <si>
    <t>Wat is de verandering van de toekomstige getijslag en wanneer kom je in de problemen met spuien?</t>
  </si>
  <si>
    <t>Wat is de invloed van een mogelijk aangepast sluitpeil bij de Europoortkering op de HV? En hoe groot is de kans dat het sluitpeil van de Europoortkering wordt aangepast (en indien dat het geval is, wanneer)?</t>
  </si>
  <si>
    <t>A21</t>
  </si>
  <si>
    <t>Hoe kan duurzaamheid meegenomen worden in opdrachten tbv de 6SVKs?</t>
  </si>
  <si>
    <t>ntb</t>
  </si>
  <si>
    <t>Community faalkans</t>
  </si>
  <si>
    <t>6SVK, duurzaamheid</t>
  </si>
  <si>
    <t>ET16</t>
  </si>
  <si>
    <t>Brengt de ijzeretende bacterie een mogelijk gevaar voor de stalen delen van de Stormvloedkeringen? Wat is de kans dat de ijzeretende bacterie hier komt? Hoe kun je dit signaleren? Wat is het effect daarvan?  Uitzoekvraag</t>
  </si>
  <si>
    <t>?</t>
  </si>
  <si>
    <t>Dit is een bredere vraag. Ook voor de andere keringen, de zeesluizen, damwanden etc. Eerste vraag stellen aan Stefan.</t>
  </si>
  <si>
    <t xml:space="preserve">RWS? </t>
  </si>
  <si>
    <t>Welke kansen biedt de energietransitie?</t>
  </si>
  <si>
    <t>De (technische) uitdagingen van de kering die de prestatie beïnvloeden</t>
  </si>
  <si>
    <t>Technische uitdagingen en vragen van vandaag</t>
  </si>
  <si>
    <t>openstaande vragen</t>
  </si>
  <si>
    <t>ET10/EF3</t>
  </si>
  <si>
    <t>trillingen</t>
  </si>
  <si>
    <t>(Hoe) beïnvloed de toegenomen turbulentie/water stroming tussen de twee schuiven tijdens het kieren en/of spuien de werktuigbouwkundige delen?  Zijn er trillingen, welke type trillingen zijn er (o.a. door turbulentie, vorm onderkant schuif, stromingen) en hebben die trillingen invloed op de werktuigbouwkundige delen tijdens het kieren en/of spuien? Is er een relatie tussen het doorstroom oppervlak en het totaal aantal trillingen?</t>
  </si>
  <si>
    <t xml:space="preserve">project team de kier </t>
  </si>
  <si>
    <t>Beheer en onderhoud, operatie en organisatie</t>
  </si>
  <si>
    <t>Optimalisatie beheer en onderhoud</t>
  </si>
  <si>
    <t xml:space="preserve">Wat is het effect van uitgesteld onderhoud aan de schuiven (conservering) op de resterende technische levensduur van de kering en de faalkans? Hoe ontwikkelt dit zich over de jaren heen bij verder oponthoud van het onderhoud? </t>
  </si>
  <si>
    <t>Hoeveel openingen kunnen gelijktijdig buiten werking zijn (in open of dicht stand)? In welke periode van het jaar leidt dit tot functieverlies en bij welke waterstand? Wat is de kans dat dit gebeurt? Welke ruimte bieden we aan een opdrachtnemer om onderhoud uit te voeren?</t>
  </si>
  <si>
    <t xml:space="preserve">staat in VTA voor volgend jaar. </t>
  </si>
  <si>
    <t>Doordat de balgen aan de zeezijde niet meer goed functioneren lekt er water door de gesloten schuif en pijler. Wat zijn de gevolgen van deze lekkage op het peilbeheer? Momenteel is het idee om de balgen aan de zee-zijde samen met het W-delen onderhoud te vervangen. Dan vervalt deze vraag.</t>
  </si>
  <si>
    <t>laag</t>
  </si>
  <si>
    <t xml:space="preserve">Voornemen: Herstel balgen openemen in W-delen. </t>
  </si>
  <si>
    <t>Indien een vervanging van de Haringvlietsluizen binnen x aantal jaren aan de orde is, wat betekent dit voor het onderhoud?</t>
  </si>
  <si>
    <t>Wat is een passende strategie op cybersecurty en CCTV-toegang voor de 6 SVKs?</t>
  </si>
  <si>
    <t>Community Softwarebetrouwbaarheid?,Community faalkans</t>
  </si>
  <si>
    <t>6SVK, bediening &amp; besturing, cyber security, CCTV toegang</t>
  </si>
  <si>
    <t>Security Toegangscontrolesysteem. Onderzoek voor alle keringen nr. 12/117/118/152/153
Het laten uitvoeren van een INCI DETAR analyse (zones van een object in kaart brengen i.r.t. security). Denk aan toegangscontrolesysteem.
Wens 2024 in uitvoering (MK)</t>
  </si>
  <si>
    <t xml:space="preserve">Vervangen noodstroomaggregaat. Noodstroomaggregaat onderdelen  zijn slecht leverbaar. Dit weerspiegelt in de faalkans.
Hoe kunnen we hierbij ook rekening houden met de toekomst, bijvoorbeeld dat diesel of bepaald materiaal niet meer verkrijgbaar of extreem duur wordt? Hoe kan langdurig gebruik van de noodstroomaggregaat en oliën worden geborgd?
Onderzoek: waardoor kan het vervangen worden? (innovatief/duurzaamheid) </t>
  </si>
  <si>
    <t>Herstellen betonschade. Haringvlietsluizencomplex inclusief Goereesesluis
Onderzoek: Omvang bepalen en oplossingsrichting en raming (input voor POF)
(Bij oplossingsrichting - ander materialen gebruiken denk aan bijvoorbeeld mineraalcomposieten (tip Leon))</t>
  </si>
  <si>
    <t>Vervanging Elektro definiëren. Vooronderzoeken verwacht vanaf ca. eind 2027
Planfase 2030/2031</t>
  </si>
  <si>
    <t>152 link met 12/117/118/152/153</t>
  </si>
  <si>
    <t>Veiligheid; hoe snel kunnen indringers binnenkomen en hoe snel kunnen hulpdiensten aanwezig zijn?</t>
  </si>
  <si>
    <t>6SVK, veiligheid</t>
  </si>
  <si>
    <t>Kan met behulp van de sensorische gegevens ook veroudering worden gemonitord?</t>
  </si>
  <si>
    <t>Wat is het RWS-beleid met betrekking tot communicatielijnen rond veranderingen in het benodigde veiligheidsniveau? Wat betekent dit voor het asset-management team?</t>
  </si>
  <si>
    <t>Wat zou AI kunnen betekenen voor de ontsluiting van historische informatie? (dossier opbouw/geheugen van de kering)</t>
  </si>
  <si>
    <t xml:space="preserve">RWS brede vraag </t>
  </si>
  <si>
    <t>Wat kan robotisering betekenen voor onderhoud, en welke nieuwe monitoringstechnieken kunnen helpen om onderhoud beter uit te voeren?</t>
  </si>
  <si>
    <t>Welke maatregelen kan Rijkswaterstaat nemen om kennisverlies bij de Haringvlietsluizen te voorkomen en te zorgen dat het team adequaat blijft functioneren?</t>
  </si>
  <si>
    <t>Onderzoek mogelijkheid om stralen en conserveren door robots te laten uitvoeren. 
Er loopt een onderzoek naar de mogelijkheid om het stralen en conserveren door robots te laten doen. 
Na een gesprek met een Belgisch bedrijf is het antwoord voorlopig nee. opmerking Leon dec 2024: Qlayers kan het wel!
In het kader van toekomstige ontwikkelingen/innovatie wel een interessante, zeker bij veel repeterend werk.</t>
  </si>
  <si>
    <t>Algemene vragen over 6SVK heen</t>
  </si>
  <si>
    <t>Ontwikkeling strategie vervangingstrajecten van B&amp;B-systemen</t>
  </si>
  <si>
    <t xml:space="preserve">voor betrouwbaarheid, kosten- en capaciteitsbesparing. B&amp;B systemen worden om de ~15 jaar vervangen. </t>
  </si>
  <si>
    <t>Community Softwarebetrouwbaarheid, Community faalkans, , I-STORM</t>
  </si>
  <si>
    <t>6SVK, bediening &amp; besturing, vervanging</t>
  </si>
  <si>
    <t>Is het mogelijk om de, veelal verschillende, software die draait op de 6SVKs naast elkaar in de lucht te houden en wat voor impact heeft dat op de kosten en faalkans?</t>
  </si>
  <si>
    <t>6SVK, bediening &amp; besturing, kosten, faalkans</t>
  </si>
  <si>
    <t>Welke alternatieve aanpakken zijn er voor veilig, duurzaam en stapsgewijs/achtereenvolgens conserveren van keringsonderdelen?(samenwerking tussen DOK, RWS Ontwerpt en Marktstrategie)</t>
  </si>
  <si>
    <t>Community faalkans, I-STORM</t>
  </si>
  <si>
    <t>6SVK, conserveren</t>
  </si>
  <si>
    <t>Hoe kan de levensduur van SVKs verlengd worden en de faalkans van de SVKs verlaagd worden in relatie tot een economische optimalisatie van het watersysteem?</t>
  </si>
  <si>
    <t>PhD onderzoek (van wie?)</t>
  </si>
  <si>
    <t>6SVK, levensduur, faalkans, watersysteem</t>
  </si>
  <si>
    <t>Zijn er nieuwe modellen beschikbaar om de invloed van menselijk handelen op de keringszinzet (faalkans) van de 6SVKs te kwantificeren?</t>
  </si>
  <si>
    <t>6SVK, menselijk handelen, faalkans</t>
  </si>
  <si>
    <t>Hoe kunnen de (maatschappelijke) gevolgen van het niet sluiten van een SVK worden gevisualiseerd tbv het maken van afspraken irt prestaties, kosten en risico's?</t>
  </si>
  <si>
    <t>6SVK, visualisatie</t>
  </si>
  <si>
    <t>Hoe kan de aanpak voor het modelleren van faalkansen worden verbeterd icm kwaliteitsbewaking?</t>
  </si>
  <si>
    <t>6SVK, faalkans, kwaliteitsbewaking</t>
  </si>
  <si>
    <t>Welke methodiek kan ontwikkeld en ingezet worden voor het vaststellen van de restlevensduur van SVKs?</t>
  </si>
  <si>
    <t>NWO SSB Delta</t>
  </si>
  <si>
    <t>6SVK, restlevensduur</t>
  </si>
  <si>
    <t>Hoe kunnen midden-lange termijn beslissingen irt beheer en inzet van de 6 SVK worden ondersteund richting een onzekere toekomst?</t>
  </si>
  <si>
    <t>6SVK, besluitvorming</t>
  </si>
  <si>
    <t>Wat is de total cost of ownership van de 6SVKS?</t>
  </si>
  <si>
    <t>6SVK, cost of ownership</t>
  </si>
  <si>
    <t>A17</t>
  </si>
  <si>
    <t>Wat is een passende programmeringsmethodiek voor het inplannen van onderhoudswerkzaamheden aan de 6 SVKs, inclusief de benodigde vooronderzoeken?</t>
  </si>
  <si>
    <t>6SVK, inplannen BenO</t>
  </si>
  <si>
    <t>A18</t>
  </si>
  <si>
    <t>Ondersteuning bieden bij de VenR prognose van de regio.</t>
  </si>
  <si>
    <t>6SVK, VenR prognose</t>
  </si>
  <si>
    <t>A19</t>
  </si>
  <si>
    <t>Voorbereiding regio-analyse en -advies irt VenR.</t>
  </si>
  <si>
    <t>6SVK, VenR proces</t>
  </si>
  <si>
    <t>A20</t>
  </si>
  <si>
    <t>Ontwikkeling van raamwerk voor het systematisch uitwerken en onderbouwen van VenR-opties.</t>
  </si>
  <si>
    <t>6SVK, VenR opties</t>
  </si>
  <si>
    <t>A22</t>
  </si>
  <si>
    <t>Wat zijn de behoeften vanuit de beheerder en nav data irt de formatie binnen RWS werkend aan SVKs?</t>
  </si>
  <si>
    <t>6SVK, bemensing / formatie</t>
  </si>
  <si>
    <t>A23</t>
  </si>
  <si>
    <t>Hoe kan kennismanagement bij RWS (en partners) over generaties van medewerkers opgezet en uitgevoerd worden?</t>
  </si>
  <si>
    <t>6SVK, kennismanagement</t>
  </si>
  <si>
    <t>A24</t>
  </si>
  <si>
    <t>Hoe kan kennismanagement binnen high-risk organisaties (zoals bij de 6 SVKs) worden geborgd?</t>
  </si>
  <si>
    <t>A25</t>
  </si>
  <si>
    <t>Wat is een passende inkoopvisie irt de 6SVKs?</t>
  </si>
  <si>
    <t>6SVK, inkoop</t>
  </si>
  <si>
    <t>A26</t>
  </si>
  <si>
    <t>Wat is een passende strategie op machineveiligheid en normeringen?</t>
  </si>
  <si>
    <t>6SVK, machineveiligheid</t>
  </si>
  <si>
    <t>Optimalisatie faalkans - Buiten de scope</t>
  </si>
  <si>
    <t>H2</t>
  </si>
  <si>
    <t>Hoe wordt het faalkansinstrument gebruikt? Wat is de rol van faalkans in ons assetmanagement?</t>
  </si>
  <si>
    <t>H3</t>
  </si>
  <si>
    <t>H4</t>
  </si>
  <si>
    <t>Wat moeten we weten over ons watersysteem om effectief beheer uit te voeren en de faalkans te kunnen bepalen?</t>
  </si>
  <si>
    <t>H6</t>
  </si>
  <si>
    <t>Wanneer is het einde van de rekbaarheid van het uistellen van het onderhoud? (gerard is hiermee bezig)</t>
  </si>
  <si>
    <t>H10</t>
  </si>
  <si>
    <t>Hoe kan een nieuw faalkansmodel voor de waterkering worden ingericht zodat het de werkelijkheid beter weerspiegelt en tegelijkertijd eenvoudig kan worden aangepast bij wijzigingen</t>
  </si>
  <si>
    <t>H11</t>
  </si>
  <si>
    <t xml:space="preserve">Wat is het effect van het kierbesluit op de constructieve faalkanseis (risico analyse)? </t>
  </si>
  <si>
    <t>EF28</t>
  </si>
  <si>
    <t>faalkans</t>
  </si>
  <si>
    <t>Hoe kan het beste het faalkansmodel worden herzien?</t>
  </si>
  <si>
    <t>Hoe kunnen we de betrouwbaarheid van software beter kwantificeren? Hoe kunnen we TOPAAS verbeteren?</t>
  </si>
  <si>
    <t>Community Softwarebetrouwbaarheid, Community faalkans</t>
  </si>
  <si>
    <t>6SVK, bediening &amp; besturing, TOPAAS</t>
  </si>
  <si>
    <t>Hoe kunnen we een community of knowledge opzetten voor software reliability en hoe kan deze community helpen bij de continuiteit van werken aan softwarebetrouwbaarheid?</t>
  </si>
  <si>
    <t>EU STORM_SAFE</t>
  </si>
  <si>
    <t>6SVK, bediening &amp; besturing, community</t>
  </si>
  <si>
    <t>123, 131</t>
  </si>
  <si>
    <t>Kunnen formele modellen worden ingezet voor een hogere betrouwbaarheid, betere herleidbaarheid, en versnelling van het ontwikkelen van software?</t>
  </si>
  <si>
    <t>6SVK, bediening &amp; besturing, formele methoden</t>
  </si>
  <si>
    <t>Is ProBo als methodiek compleet, valide en toekomstbestendig? Zijn er vergelijkbare systemen in andere contexten?</t>
  </si>
  <si>
    <t>PhD onderzoek Marcel Hertogh</t>
  </si>
  <si>
    <t>6SVK, ProBo</t>
  </si>
  <si>
    <t>Activiteiten- en onderzoeksagenda HIJK, uitgaande van oorspronkelijke lijst met kennisvragen</t>
  </si>
  <si>
    <t>(verschillende kleuren enkel tbv onderscheid)</t>
  </si>
  <si>
    <t>Vraagnr.</t>
  </si>
  <si>
    <t>Onderdeel / onderwerp</t>
  </si>
  <si>
    <t>Achterliggende kennisvraag</t>
  </si>
  <si>
    <t>Overeenkomst vraag</t>
  </si>
  <si>
    <t>Keringsspecifiek of 6 SVKS</t>
  </si>
  <si>
    <t>1a</t>
  </si>
  <si>
    <t>Ontwikkelen strategie B&amp;B-systeem over keringen heen</t>
  </si>
  <si>
    <t>6SVKs</t>
  </si>
  <si>
    <t>1b</t>
  </si>
  <si>
    <t>Verbeteren TOPAAS methode</t>
  </si>
  <si>
    <t>C14?</t>
  </si>
  <si>
    <t>Software reliability (Community of Knowledge)</t>
  </si>
  <si>
    <t>1d</t>
  </si>
  <si>
    <t>Inzet formele methoden (voor softwareontwikkeling) (link met 131)</t>
  </si>
  <si>
    <t>Nadere uitwerking van de inzet van formele modellen bij softwareontwikkeling.</t>
  </si>
  <si>
    <t>Verkenning inzet Formele methoden (oa tbv locomobiel) (link met 123)</t>
  </si>
  <si>
    <t>1f</t>
  </si>
  <si>
    <t>Haalbaarheid inzet software(-type) per kering</t>
  </si>
  <si>
    <t>1k</t>
  </si>
  <si>
    <t>Migratietraject BESHIJK</t>
  </si>
  <si>
    <t>Hoe kan de levensduur van BESHIJK worden verlengd tot 2030/33 via migratie naar nieuwe hardware voor 2027?</t>
  </si>
  <si>
    <t>C14/C15</t>
  </si>
  <si>
    <t>specifiek HIJK</t>
  </si>
  <si>
    <t>2a, 2b</t>
  </si>
  <si>
    <t>Strategie Cyber Security en CCTV</t>
  </si>
  <si>
    <t>C12 ish</t>
  </si>
  <si>
    <t>2c</t>
  </si>
  <si>
    <t>Security (link met 12/117/118/152/153)</t>
  </si>
  <si>
    <t>Hoe snel kunnen indringers binnenkomen en hoe snel kunnen hulpdiensten aanwezig zijn?</t>
  </si>
  <si>
    <t>specifiek / 6SVKs</t>
  </si>
  <si>
    <t>4c</t>
  </si>
  <si>
    <t>Onderzoek geleiding schuiven en ballastblokken</t>
  </si>
  <si>
    <t>Hoe kan de geleiding van de schuiven en van de contragewichten aangepast of vernieuwd worden?</t>
  </si>
  <si>
    <t>Geen onderdeel onderhoud</t>
  </si>
  <si>
    <t>Conserveren BOVS en BENS definiëren</t>
  </si>
  <si>
    <t>Hoe kan het conserveren van beide schuiven van de HIJK worden gedeifnieerd en voorbereid?</t>
  </si>
  <si>
    <t>C2-C8</t>
  </si>
  <si>
    <t>specifiek (6SVKs?)</t>
  </si>
  <si>
    <t>4e</t>
  </si>
  <si>
    <t>Risico open sluis bij sluiting kering (bodem)</t>
  </si>
  <si>
    <t>Wat is bij open sluis ttv gesloten HIJK de belasting op de bodem, de potentiele erosie daardoor en het risico daarvan voor de kering?</t>
  </si>
  <si>
    <t>specifiek</t>
  </si>
  <si>
    <t>4f</t>
  </si>
  <si>
    <t>Conserveren schuiven</t>
  </si>
  <si>
    <t>5a</t>
  </si>
  <si>
    <t>Verlagen faalkans</t>
  </si>
  <si>
    <t>Hoe kan de faalkans van de HIJK aantoonbaar omlaaggebracht worden naar 1/2000? Via tussenstap bij 1/500.</t>
  </si>
  <si>
    <t>5a, 6d</t>
  </si>
  <si>
    <t>Faalkansreductie en levensduurverlenging (PhD)</t>
  </si>
  <si>
    <t>E1-E5</t>
  </si>
  <si>
    <t>5b</t>
  </si>
  <si>
    <t>Menselijk handelen</t>
  </si>
  <si>
    <t>5e</t>
  </si>
  <si>
    <t>Optimaliseren ProBO-werkwijze (PhD) - Marcel Hertogh</t>
  </si>
  <si>
    <t>Visualiseren gevolgen niet sluiten SVK’s</t>
  </si>
  <si>
    <t>5f</t>
  </si>
  <si>
    <t xml:space="preserve">Analyse verbetering gebruik faalkansmodellen </t>
  </si>
  <si>
    <t>6d</t>
  </si>
  <si>
    <t>Methodiek vernieuwing</t>
  </si>
  <si>
    <t>6d, 7d</t>
  </si>
  <si>
    <t>NWO/NWA Onderzoeksproject SSB-Delta (oa TUD, Deltares, TNO)</t>
  </si>
  <si>
    <t>C1 - E5</t>
  </si>
  <si>
    <t>7c</t>
  </si>
  <si>
    <t>Total Cost of Ownership</t>
  </si>
  <si>
    <t>7d</t>
  </si>
  <si>
    <t>Methodiek programmering onderhoud</t>
  </si>
  <si>
    <t>C1 - C16</t>
  </si>
  <si>
    <t>VenR-prognose en VenR-regioanalyse (link met 147, 156)</t>
  </si>
  <si>
    <t>Voorbereiding VenR-opgave SVKs (link met 108, 156)</t>
  </si>
  <si>
    <t>Bouwstenen systematisch uitwerken/onderbouwen VenR (link met 108, 147)</t>
  </si>
  <si>
    <t>8a</t>
  </si>
  <si>
    <t>Vervanging Elektro definiëren</t>
  </si>
  <si>
    <t>Hoe kan het vervangen van de electrische systemen van de HIJK worden gedefinieerd en voorbereid?</t>
  </si>
  <si>
    <t>8b</t>
  </si>
  <si>
    <t>Duurzaamheid irt SVKs</t>
  </si>
  <si>
    <t>Duurzaamheid</t>
  </si>
  <si>
    <t>9a, 7d</t>
  </si>
  <si>
    <t>Regie op ontwikkelingen 6SVK-ketenorganisatie</t>
  </si>
  <si>
    <t>9b</t>
  </si>
  <si>
    <t>Kennismanagement bij Keringen</t>
  </si>
  <si>
    <t>Kennismanagement binnen organisaties</t>
  </si>
  <si>
    <t>9c</t>
  </si>
  <si>
    <t>Ontwikkelen Inkoopvisie en Partnerschappen Marktpartijen</t>
  </si>
  <si>
    <t>9d</t>
  </si>
  <si>
    <t>Strategie op Machineveiligheid en CE-markering</t>
  </si>
  <si>
    <t>Literatuur voor het laatst geüpdatet:</t>
  </si>
  <si>
    <t>* Hiermee wordt gedoeld op regelmatige vernieuwing van de bron</t>
  </si>
  <si>
    <t>Vanzelfsprekend is het in algemene zin belangrijk om na te gaan of er nieuwe rapportages, analyses of wetenschappelijke inzichten zijn vergaard sinds de laatste literatuur update</t>
  </si>
  <si>
    <t>Verwijzingen</t>
  </si>
  <si>
    <t>00_Oplevering_Literatuur</t>
  </si>
  <si>
    <t>Wordt update verwacht? *</t>
  </si>
  <si>
    <t>implications_of_the_knmi23_climate_scenarios_for_the_rhine_and_meuse.pdf</t>
  </si>
  <si>
    <t>Systeemanalyse KP ZSS waterveiligheid Rijnmaasmonding en Rivieren</t>
  </si>
  <si>
    <t>Internet-links</t>
  </si>
  <si>
    <t>IPLO</t>
  </si>
  <si>
    <t>https://iplo.nl/thema/water/beheer-watersysteem/wateroverlast/wateroverlastnormen-regionaal-oppervlaktewater/</t>
  </si>
  <si>
    <t>Rijksmonument</t>
  </si>
  <si>
    <t>Zoeken in het Rijksmonumentenregister | Rijksdienst voor het Cultureel Erfgoed</t>
  </si>
  <si>
    <t>Ja</t>
  </si>
  <si>
    <t>Verwacht wordt dat de normen wel geupdatet zullen worden</t>
  </si>
  <si>
    <t>WetBkl2018</t>
  </si>
  <si>
    <t>https://wetten.overheid.nl/BWBR0041313/2024-01-01</t>
  </si>
  <si>
    <t>RWSalg</t>
  </si>
  <si>
    <t>https://vaarweginformatie.nl/frp/main/#/geo/detail/BRIDGE/8727</t>
  </si>
  <si>
    <t>RWSbasc</t>
  </si>
  <si>
    <t>https://vaarweginformatie.nl/frp/main/#/geo/detail/BRIDGE/4913</t>
  </si>
  <si>
    <t>Waterinfo</t>
  </si>
  <si>
    <t>https://waterinfo.rws.nl/#/</t>
  </si>
  <si>
    <t>Vertrouwelijke documenten zijn geel gemarkeerd</t>
  </si>
  <si>
    <t>Niet meegeleverd, nog niet deelbaar</t>
  </si>
  <si>
    <t>Hulpvraag: wat is de huidige staat van het component?</t>
  </si>
  <si>
    <t>Drivers en invloed hiervan op component en eis combinatie (tot volgende onderhoudsmoment)</t>
  </si>
  <si>
    <t>Stormvloedkering</t>
  </si>
  <si>
    <t>Component</t>
  </si>
  <si>
    <t>Beschrijving/karakteristieken</t>
  </si>
  <si>
    <t>Functies (selecteer uit lijst functies uit basis)</t>
  </si>
  <si>
    <t>Beschrijving onderhoud</t>
  </si>
  <si>
    <t>Specificatie van benodigde kennis (keringspecifiek, svk's of breder)</t>
  </si>
  <si>
    <t>Eisen/wensen objectniveau</t>
  </si>
  <si>
    <t>Eisen en wensen component niveau</t>
  </si>
  <si>
    <t>Samenhang met andere componenten</t>
  </si>
  <si>
    <t>Huidige prestatie component (voldoet wel/niet aan eis/wens)</t>
  </si>
  <si>
    <t>Toename piekafvoer  Maas &amp; Rijn  (voornamelijk in de winter)</t>
  </si>
  <si>
    <t>Toename frequentie hoogwater  Maas &amp; Rijn (voornamelijk in de winter)</t>
  </si>
  <si>
    <t>Afname afvoer  Maas &amp; Rijn  (voornamelijk in de zomer)</t>
  </si>
  <si>
    <t>Verandering in sediment transport en bodemerosie</t>
  </si>
  <si>
    <t>Ecologische waarde HIJK</t>
  </si>
  <si>
    <t>Beschikbaar onderhoudsbudget HIJK</t>
  </si>
  <si>
    <t>Stikstofbeleid (vooral uitvoering zelf)</t>
  </si>
  <si>
    <t>Vervanging HIJK</t>
  </si>
  <si>
    <t>Verlenging levensduur HIJK</t>
  </si>
  <si>
    <t>Strengere waterveiligheidseis HIJK (faalkans en/of niet-sluiten kans)</t>
  </si>
  <si>
    <t>Verlagen sluitpeil HIJK</t>
  </si>
  <si>
    <t>Haringvlietsluizen</t>
  </si>
  <si>
    <t>Schuiven en armen</t>
  </si>
  <si>
    <t>Bovenstroomse segmentschuiven</t>
  </si>
  <si>
    <t>De segmentschuif bestaat uit een ligt gebogen (bolle) dubbelwandig uitgevoerde voorwand welke is verstevigd middels langsliggers. De voorwand is gemonteerd op hoofddwarsdragers (4 stuks per segmentschuif). In de langsrichting bestaat elke schuif uit 3 middensecties van bijna 15m en 2 eindsecties van ca. 7m. Tussen deze 5 secties zijn telkens dubbele hoofddwarsdragers aangebracht, waaraan de armen zijn bevestigd. Deze 4 armen brengen de grote dynamische belastingen over naar de Nablaligger. Op een 5-tal plaatsen in iedere sectie zijn de kokers door spanten verstijfd. De meeste platen hebben een dikte van 10 of 12mm maar bij de hoofddwarsdragers zijn langsliggers aangebracht tot 30mm dik. De horizontale liggers zijn van een groot aantal driehoekige gaten voorzien die dienen om het in- en uitstromen van het water bij het bewegen van de schuiven mogelijk te maken. Ook vormen deze gaten minder verstoringen bij de optredende dynamische belastingen</t>
  </si>
  <si>
    <t>conservering</t>
  </si>
  <si>
    <t>water keren tot 5mNAP</t>
  </si>
  <si>
    <t xml:space="preserve">Deuren zijn ontworken om een belasting van 220ton/m te kunnen weerstaand, en een lokale belasting van 100 ton/m2. </t>
  </si>
  <si>
    <t>Nabla-ligger, armen</t>
  </si>
  <si>
    <t>voldoet</t>
  </si>
  <si>
    <t>Het gewicht van een schuif aan de rivierzijde is 550 ton. De schuif aan de rivierzijde is 5m +NAP (10,5m hoog) is ook tevens de primaire waterkering.</t>
  </si>
  <si>
    <t>cathodische protectie</t>
  </si>
  <si>
    <t>Een kritische situatie door stormvloed kan zich lang van te voren aankondigen (10 uur van te voren) of zich onaangekondigd voordoen bij een verwachte waterstand bij Hoek van Holland hoger dan NAP +2,20m:</t>
  </si>
  <si>
    <t>- Verlagen van de deurhoogte aan zeezijde is gunstig voor de impactdrukken. Er is dan meer overtopping, maar aan de landzijde is deur dan tov stroomrichting achterover leunend concaaf, wat voor impactdruk zeer gunstig is. De deur aan Haringvliet zijde is dus 5 m hoog.</t>
  </si>
  <si>
    <t>Verwaarloosbare invloed</t>
  </si>
  <si>
    <t>Beperkte invloed</t>
  </si>
  <si>
    <t>Significante invloed</t>
  </si>
  <si>
    <t>Extreme invloed</t>
  </si>
  <si>
    <t>Onbekend/ incompleet</t>
  </si>
  <si>
    <t>*Binnen komende onderhoudstermijn</t>
  </si>
  <si>
    <t xml:space="preserve">de deur aan de zeezijde is dus express minder hoog gemaakt om als golfbreker te fungeren, zodat ook de schuif aan de zeezijde een stuk opvangt. </t>
  </si>
  <si>
    <t>Prestatie m.b.t. eis wordt niet beinvloed door driver</t>
  </si>
  <si>
    <t>De prestatie verandert iets door de invloed van de driver</t>
  </si>
  <si>
    <t>Grens van eis wordt benaderd door verwachte veranderingen in de driver</t>
  </si>
  <si>
    <t>Prestatie voldoet niet meer aan eis en/of de eis moet worden herzien om aan functie te blijven voldoen</t>
  </si>
  <si>
    <t>effect van driver op prestatie is onbekend</t>
  </si>
  <si>
    <t>Toegevoegd aan overzicht LOS en nog niet geupdate</t>
  </si>
  <si>
    <t xml:space="preserve">bovenstroomse armen </t>
  </si>
  <si>
    <t xml:space="preserve">De armen worden gevormd door kokervormige profielen die met sterke knoopplaten aan de dubbelwandige hoofddwarsdragers zijn verbonden. Het draaipunt aan de Nablaligger bestaat uit twee zware oogplaten waarin de draaiingsassen zijn bevestigd (zie Figuur 53). De belasting haaks op de Nablaligger kan oplopen tot wel 3100 ton. een arm weegt 65 ton. </t>
  </si>
  <si>
    <t>Benedenstroomse segmentschuiven</t>
  </si>
  <si>
    <t>Het gewicht van een schuif aan de rivierzijde is 400 ton.  De schuif aan de zeezijde is 3m +NAP (8,5m hoog).</t>
  </si>
  <si>
    <t>Water keren tot 3 mNAP</t>
  </si>
  <si>
    <t xml:space="preserve">Benedenstroomse  armen </t>
  </si>
  <si>
    <t>Bewegingswerken</t>
  </si>
  <si>
    <t xml:space="preserve">Leibaan </t>
  </si>
  <si>
    <t>In de machineruimten die zowel aan de zeezijde als aan de rivierzijde tegen de pijlers zijn aangebouwd staan de hydraulische bewegingswerken opgesteld (2 bewegingswerken per schuif). Deze bewegingswerken zijn zo ontworpen dat zij per halve schuif een verticale kracht kunnen leveren (ca. 400 ton) om het gewicht van de schuif inclusief de golfbelasting te kunnen weerstaan. Het bewegingswerk in de machineruimte bestaat uit twee naast elkaar geplaatste cilinders met een doorsnede van 70cm. Door olie onder druk achter de plunjers te pompen wordt via de trekstang en een giek de schuif omhoog getrokken. De totale hefhoogte bedraagt ongeveer 11,5 meter terwijl de hydraulische plunjers een slag van ruim 4 meter maken (1:3). Tussen gesloten en maximaal geheven stand maakt de schuif een draaiingshoek van ca. 30°. De verbinding van de giek met de hydraulische aandrijving in de machineruimte wordt tot stand gebracht door een trekstang met een doorsnede van 400mm. Deze trekstang is bevestigd middels een koppelas aan twee leiwielen die over de leibanen voor de geleiding van de naar buiten bewegende plunjers zorgen. Deze leiwielen zijn van speciaal gehard gietstaal vervaardigd omdat de belasting van deze wielen kan oplopen tot ca. 300 ton. De leibanen zijn minder hard uitgevoerd omdat bij een eventuele slijtage vervanging van een leibaan gemakkelijker is dan van de wielen. Hydraulische pomp met een elektromotor van 45kW, 720 omw. 400 volt 50 Hz, 150 l/min</t>
  </si>
  <si>
    <t>minstens eens eper 72 uur wordt alles bewogen</t>
  </si>
  <si>
    <t>Bij een belasting in de ophangstang van minder dan 400 ton kan de benodigde kracht bij de hydraulische cilinders oplopen tot circa 1400 ton.</t>
  </si>
  <si>
    <t xml:space="preserve">Leiwiel </t>
  </si>
  <si>
    <t>Voor het heffen van de schuiven is in de ongunstigste omstandigheden een oliedruk van 150 atmosfeer vereist; de gehele beweging duurt ongeveer 20 minuten.</t>
  </si>
  <si>
    <t xml:space="preserve">Plunjer </t>
  </si>
  <si>
    <t xml:space="preserve">cilinder </t>
  </si>
  <si>
    <t>De hydraulische cilinders zijn 4,80m lang plunjer kracht 700 ton.</t>
  </si>
  <si>
    <t xml:space="preserve">Trekstang </t>
  </si>
  <si>
    <t>In de periode 2007 – 2012 is er een totale vervanging uitgevoerd van de elektrotechnische installatie en deels van de werktuigbouwkundige installatie (o.a. de hydraulische powerpacks zijn vervangen).</t>
  </si>
  <si>
    <t>27-7-2025</t>
  </si>
  <si>
    <t>Titel</t>
  </si>
  <si>
    <t xml:space="preserve">Bedrijfswaardenmatrix BWM 2.2 dec 2025 A3.pdf </t>
  </si>
  <si>
    <t>Omschrijving</t>
  </si>
  <si>
    <t xml:space="preserve">Indicatie van welke mate van niet functioneren/falen/schade acceptabel is ahv toetsingcriteria: </t>
  </si>
  <si>
    <r>
      <t>•</t>
    </r>
    <r>
      <rPr>
        <sz val="11"/>
        <color rgb="FF000000"/>
        <rFont val="Aptos Narrow"/>
        <family val="2"/>
        <scheme val="minor"/>
      </rPr>
      <t xml:space="preserve">Veiligheid (letselschade, overlijden, gezondheid) </t>
    </r>
  </si>
  <si>
    <r>
      <t>•</t>
    </r>
    <r>
      <rPr>
        <sz val="11"/>
        <color rgb="FF000000"/>
        <rFont val="Aptos Narrow"/>
        <family val="2"/>
        <scheme val="minor"/>
      </rPr>
      <t xml:space="preserve">Leefbaarheid (geluidshinder, lucht-, water- bodemkwaliteit) </t>
    </r>
  </si>
  <si>
    <r>
      <t>•</t>
    </r>
    <r>
      <rPr>
        <sz val="11"/>
        <color rgb="FF000000"/>
        <rFont val="Aptos Narrow"/>
        <family val="2"/>
        <scheme val="minor"/>
      </rPr>
      <t xml:space="preserve">Duurzaamheid (klimaatneutraal, ciculair), Bereikbaarheid (verloren gebruikersdagen) </t>
    </r>
  </si>
  <si>
    <r>
      <t>•</t>
    </r>
    <r>
      <rPr>
        <sz val="11"/>
        <color rgb="FF000000"/>
        <rFont val="Aptos Narrow"/>
        <family val="2"/>
        <scheme val="minor"/>
      </rPr>
      <t xml:space="preserve">Maarschappelijke impact (evacuaties; overlastdagen; geen basisvoorzieningen) </t>
    </r>
  </si>
  <si>
    <r>
      <t>•</t>
    </r>
    <r>
      <rPr>
        <sz val="11"/>
        <color rgb="FF000000"/>
        <rFont val="Aptos Narrow"/>
        <family val="2"/>
        <scheme val="minor"/>
      </rPr>
      <t>Betrouwbaarheid. (commotie, hinder, veroordeling/toezicht)</t>
    </r>
  </si>
  <si>
    <t>Afweging tussen kans (1/100.000 per jaar tot 100x per jaar) en gevolg (klein tot zeer ernstig)</t>
  </si>
  <si>
    <t xml:space="preserve">1220093-002-GEO-0001-r-Hydraulische Ontwerprandvoorwaarden voor SchutsluizenDEF.pdf </t>
  </si>
  <si>
    <t>Voor afleiden hydraulische ontwerp RVW schutsluizen. Stappenplan: 1. Beschrijving watersysteem; 2. Functies kunstwerk; 3. Locatie en afmetingen; 4. Mogelijke situaties; 5. Sets met benodigde hydraulische ontw. RVW; 6. Kwantificering; 7. Rapportage; 8. Vaststelling;</t>
  </si>
  <si>
    <t xml:space="preserve">2026 Kwaliteitswijzer bij vernieuwing van een schutsluis -  versie 2.0.pptx </t>
  </si>
  <si>
    <t>Hulpmiddel voor vernieuwing schutsluizen. Met name tips, checklist en referenties (intern RWS) per thema: Veiligheid (Machine, Cyber, Constructief, Nautisch, Water, Arbeid), Duurzaamheid (Klimaat, Natuur &amp; waterkwaliteit), Klimaat adapdatie; Ruimtelijke kwaliteit en cultureel erfgoed, Toekomstbestendig gebruik (Bediening, Onderhoudbaarheid, Betrouwbaarheid en beschikbaarheid), Data fundament: Data management en Asset-management.</t>
  </si>
  <si>
    <t xml:space="preserve">Basisspecificaties schutsluis.pdf </t>
  </si>
  <si>
    <t>Afpellen van specifieke Eisen (maar nog wel generiek) voor verschillende functies en onderdelen van sluiscomplex. Inclusief V&amp;V-informatie, stakeholders, en boven- en onderliggende eisen. Per functie: Keren hoogwater; Peilscheiding handhaven; Spuien water; Scheiden zoet zout water; Laten passeren scheepvaart; Schutten scheepvaart; Faciliteren bediening. Daaruit definieren Eisen voor betrouwbaarheid, beschikbaarheid, onderhoudbaarheid, veiligheid, duurzaamheid, etc.</t>
  </si>
  <si>
    <t>E60-WKR-KA-1300035 - Rapport integrale RAMS analyse_Sluiscomplex Panheel_v4.0.pdf  ook wel RINK rapport</t>
  </si>
  <si>
    <t xml:space="preserve">Uitgebreide beschrijving sluiscomplex. Overzicht van betrouwbaarheid en eisen die gelden voor sluis (foutenboom met veel erg kleine kansen) en inventarisatie welke eisen niet worden voldaan. </t>
  </si>
  <si>
    <t>Introductie Sluis Panheel: Duidelijke beschrijving componenten. Risíco’s en kansen misschien te veel detail voor nu.</t>
  </si>
  <si>
    <t xml:space="preserve">Kerntaken tabellen 2025 (SAMP 4.0) - versie met DULO 2 - versie Portaal CONCEPT 20250820.pdf </t>
  </si>
  <si>
    <t>Overzichtstabel van kerntaken RWS en functieomschrijving. Geen kwantificering of uitwerking.</t>
  </si>
  <si>
    <t xml:space="preserve">TRENDS irt sluizenopgave - update feb 2025.docx </t>
  </si>
  <si>
    <t>Inventarisatie van mogelijke trends die invloed hebben op schutsluizen (irt vervangings/vernieuwingsopgave): Veroudering; Schaarste (materialen, deskunigheid, etc); Klimaatverandering; Energietransitie; Ontwikkeling schepen; Digitalisering en automatisering.</t>
  </si>
  <si>
    <t xml:space="preserve">Veiligheid en Leefbaarheid domeinen.docx </t>
  </si>
  <si>
    <t>Korte lijst met veiligheids- (constructieve~; natuische~, sociale~, water~, elektrische~, etc) en leefbaarheidsdomeinen (geluid, lucht, water, bodem, natuur, gezondheid, ruimte, overig)</t>
  </si>
  <si>
    <t>01 DISK-rapport</t>
  </si>
  <si>
    <t>Map met daarin alle DISK rapporten inclusief opbouw van onderdelen. *01: Sluis Panheel Noord; *03: Brug over Panheel Noord; *04: Sluis Panheel Zuid; *05: Brug over Panheel Zuid; *06: Gemaal; *07: Object Overstijgende Voorzieningen; *08: Terrein.(is leeg)</t>
  </si>
  <si>
    <t>Mogelijk geschikt voor componenten overzicht in analyse component.</t>
  </si>
  <si>
    <t xml:space="preserve">02 tekeningen </t>
  </si>
  <si>
    <t>Map met technische tekeningen Panheel. Aan title bestanden toegevoegd welk aspect wordt getoond.</t>
  </si>
  <si>
    <t xml:space="preserve">SluisPanheel_KeesCorstens_feb25 </t>
  </si>
  <si>
    <t>Map met documentatie Kees (inclusief excel table met overzicht): Inspectierapporten; energiescan; asbest inventarisatie; programmeringsinspectie; analyses civiele/staal/water/werktuigbouw; risico analyses.</t>
  </si>
  <si>
    <t>Bevat extreme veel detail-informatie, maar wel erg technisch geformuleerd. Niet zeker wat we hiermee moeten.</t>
  </si>
  <si>
    <t xml:space="preserve">Panheel A3-1.jpg; A3-2 Panheel.png; Werking oude sluis  (2).JPG; Werking oude sluis  (3).JPG Panheel presentatie.pptx </t>
  </si>
  <si>
    <t>Enkele figuren en plaatjes met uitleg werking sluis Panheel (Noord / oud): Retentiebekkens.</t>
  </si>
  <si>
    <t xml:space="preserve">Waterhuishouding_stuwpeilen_RWS-ZN-dec_2021.pdf </t>
  </si>
  <si>
    <t>Schematische weergave waterhuishouding RWS ZN. Uit begeleidende email:</t>
  </si>
  <si>
    <t xml:space="preserve">Kanaal Wessem Nederweert: Streefpeil /SP 28.65 m +NAP; Minimaal Waterpeil /MIP1 28.52 m + NAP; Minimaal Waterpeil /MIP2 28.40 m +NAP; Maximaal Waterpeil /MAP1 28.70 m +NAP; Maximaal Waterpeil /MAP2 28.72 m +NAP; </t>
  </si>
  <si>
    <t>Stuwpand Linne: Streefpeil /SP 20.85 m +NAP; Maatgevende Laagwaterstand /LMW 20.70 m +NAP</t>
  </si>
  <si>
    <t xml:space="preserve">Inspectieresultaten.lnk </t>
  </si>
  <si>
    <t>Niet werkende link naar inspectieresultaten. Mogelijk overlap met documentatie SluisPanheel_KeesCorstens_feb25?</t>
  </si>
  <si>
    <t xml:space="preserve">BHO Sluis Panheel Def 22-3-2022.pdf </t>
  </si>
  <si>
    <t>Presentatie met veel (geschiedkundige) achtergrond info over bouwhistorische verkenning en waardestelling (Sluis Panheel &amp; Kanaal WNW)</t>
  </si>
  <si>
    <t xml:space="preserve">58C-001-03-Overig-43.xlsx en 58C-001-03-Overig-42.xlsx </t>
  </si>
  <si>
    <t>Twee excelbestanden van analyse formulieren Oplegblok Rubber &amp; Bovenbouw. Valt (vermoedelijk) onder documentatie Kees (SluisPanheel_KeesCorstens_feb25)</t>
  </si>
  <si>
    <t xml:space="preserve">Bijlage V Streefpeilen.pdf </t>
  </si>
  <si>
    <t>Document met overzicht van streefpeilen volgens waterakkoord Midden-Limburgse en Noord-Brabantse kanalen (2021). Kanaal Wessem Nederweert. Zelfde waardes als “Waterhuishouding_stuwpeilen_RWS-ZN-dec_2021.pdf.</t>
  </si>
  <si>
    <t>Veiligheidsrapport RWS regionale waterkeringen van het rijk_Kanaal_Wessem-Nederweert_blg-985586.pdf</t>
  </si>
  <si>
    <t>Beschrijving en waterbouwkundige toetsing van o.a. kanaal Wessem-Nederweert.</t>
  </si>
  <si>
    <t>implications_of_the_knmi23_climate_scenarios_for_the_rhine_and_meuse.pdf (Deltares2023)</t>
  </si>
  <si>
    <t>Impact van klimaatverandering (KNMI'23) op afvoer Maas en Rijn. Bron: https://www.deltares.nl/expertise/publicaties/implications-of-the-knmi23-climate-scenarios-for-the-discharge-of-the-rhine-and-meuse</t>
  </si>
  <si>
    <t>De Winter 2012 - ClimateChange_ExtremeWaves_DutchCoast.pdf (DeWinter2012)</t>
  </si>
  <si>
    <t>DeWinter2013 - North Sea wind extremes.pdf (DeWinter2013)</t>
  </si>
  <si>
    <t>Systeemanalyses zoetwater regio  Rijn-Maasmonding; Kennisprogramma Zeespiegelstijging (KPZSS2023)</t>
  </si>
  <si>
    <t>Onderzoek naar effect klimaatverandering en zeespiegelstijging op zoetwater en waterverdeling RMM. Bron: https://www.deltaprogramma.nl/site/binaries/site-content/collections/documents/2023/06/05/systeemanalyses-kpzss-zoetwater-regio-rijn-maasmonding/Systeemanalyses+KPZSS+zoetwater+regio+Rijn-Maasmonding.pdf</t>
  </si>
  <si>
    <t>Sluis Panheel: scheepvaartontwikkelingen en de betekenis voor de behoefte aan twee kolken (Konings2026)</t>
  </si>
  <si>
    <t>Presentatie van huidige en verwachte gebruik Sluis Panheel door scheepvaart.</t>
  </si>
  <si>
    <t>Dit tabblad is een tussenstap, waarbij de vragen vanuit dit document en de gesprekken met de beheerder verzameld zijn, om te controleren op overlap, en vervolgens de keuze is gemaakt om de vragen wel of niet op te nemen in de database.</t>
  </si>
  <si>
    <t>Vraag komt voort uit</t>
  </si>
  <si>
    <t>Onderwerp [verwijzing]</t>
  </si>
  <si>
    <t>2e Onderwerp [verwijzing]</t>
  </si>
  <si>
    <t>Werkstromen:</t>
  </si>
  <si>
    <t>1. Dataverzameling &amp; conditiemeting</t>
  </si>
  <si>
    <t>Feitelijke stand van een object, inspecties, metingen, inspectietechnieken</t>
  </si>
  <si>
    <t>2. Analyse &amp; constructieve beoordeling</t>
  </si>
  <si>
    <t xml:space="preserve">Beoordelen of de constructie nog voldoet aan de eisen, beoordelen van risico's en restlevensduur. </t>
  </si>
  <si>
    <t>3. Onderhoud &amp; interventies (incl. inspecties)</t>
  </si>
  <si>
    <t>In stand houden, degradatie beheersen</t>
  </si>
  <si>
    <t>4. Levensduurverlening en renovatie</t>
  </si>
  <si>
    <t>Object weer geschikt maken voor de middellange/lange termijn, upgrades, aanpassen aan nieuwe eisen</t>
  </si>
  <si>
    <t>Constructie, veiligheid &amp; beoordeling</t>
  </si>
  <si>
    <t xml:space="preserve">Hoe kan de variabiliteit en kwaliteit van het historische (deels onbewapende) beton binnen de oude sluis op een robuuste en representatieve manier worden beoordeeld? (niet onnodig afkeuren, zonder consessies te doen aan de veiligheid) </t>
  </si>
  <si>
    <t>5. Vervangen/nieuwbouw</t>
  </si>
  <si>
    <t>Object volledig vernieuwen, functiewijziging</t>
  </si>
  <si>
    <t>Hoe kan de huidige staat van moeilijk inspecteerbare onderdelen (zoals onderwaterschermen en onderloopbaarheidsschermen) betrouwbaar worden bepaald, gegeven het ontbreken van directe inspectie en meetgegevens?</t>
  </si>
  <si>
    <t>Externe factor met invloed</t>
  </si>
  <si>
    <t>vermoeiiing</t>
  </si>
  <si>
    <t>Vermoeiing, mechanica &amp; installaties</t>
  </si>
  <si>
    <t>Wat is de resterende levensduur en betrouwbaarheid van de pompen, en in hoeverre zijn deze geschikt voor mogelijk intensiever gebruik?</t>
  </si>
  <si>
    <t>C8</t>
  </si>
  <si>
    <t>Energie, duurzaamheid &amp; innovatie</t>
  </si>
  <si>
    <t>Welke maatregelen zijn mogelijk om het gemaal visvriendelijker te maken en wat is het effect daarvan op functioneren en prestaties?</t>
  </si>
  <si>
    <t>Actuele staat</t>
  </si>
  <si>
    <t>Inspectie</t>
  </si>
  <si>
    <t>Watergebruik, systeem &amp; hydraulica</t>
  </si>
  <si>
    <t xml:space="preserve"> Welke eisen stellen de Machinerichtlijn en andere veiligheidskaders aan de besturing van spuien en gemalen, en wat betekent dit voor het ontwerp en beheer?</t>
  </si>
  <si>
    <t>Organisatie, B&amp;O &amp; markt</t>
  </si>
  <si>
    <t>6. Overig</t>
  </si>
  <si>
    <t>Strategie, toekomst gebruik &amp; externe ontwikkelingen</t>
  </si>
  <si>
    <t>In hoeverre kan het kanaal in de toekomst een rol spelen als route voor defensie, en wat betekent dit voor het functioneren en de eisen aan sluis Panheel?</t>
  </si>
  <si>
    <t>Hoe beïnvloeden budgettekorten de risico’s, het kennisbehoud (bij RWS en aannemers) en de instandhouding van sluizen, en wat betekent dit voor de prioritering van objecten binnen het areaal?</t>
  </si>
  <si>
    <t>Bediening &amp; besturing</t>
  </si>
  <si>
    <t>Welke risico’s voor veiligheid en beschikbaarheid ontstaan bij langdurige spanningsuitval, en waar zijn noodstroomvoorzieningen (zoals aggregaten) noodzakelijk binnen het sluizencomplex?</t>
  </si>
  <si>
    <t>Wat zijn de effecten van exploitatie met één kolk op beschikbaarheid, scheepvaart en beheer, en welke sluis is daarbij het meest geschikt om te behouden?</t>
  </si>
  <si>
    <t>EF4</t>
  </si>
  <si>
    <t>Hoe behoud je de benodige kennis voor operationele sturing (extreme condities), maar ook B&amp;O en vervanging/renovatie/vernieuwing  bij overige partners (bijvoorbeeld Wallonie)?</t>
  </si>
  <si>
    <t>Wat wordt de toekomstige waterbalans watersysteem voor de verschillende seizoenen en specifiek bij droogte (ook in grotere geheel, traject Maastricht -&gt; Linne &amp; samenwerking met Belgie)? Hoe werkt dit door voor de eisen aan verschillende componenten (bijv. waterafvoerdfunctie &amp; pompen)?</t>
  </si>
  <si>
    <t>Wat zijn de eisen aan het lekverlies en schutverlies en wat stelt dit voor eisen aan componenten (oa spaarbekkens)? Welke rol kan de oude sluis (inclusief werkende spaarbekkens) spelen in het minimaliseren van watergebruik binnen het sluizencomplex Panheel, en welke maatregelen (zoals herstel of aanpassing van de nieuwe sluis) zijn daarvoor het meest effectief?</t>
  </si>
  <si>
    <t>Als uitfaseren 1 sluis. Wat wordt het risico voor robuustheid beheer watersysteem (oa scheepvaart en spui-functie) en hoe daarmee om te gaan? Is er een mogelijke impact van strengere veiligheidseisen?</t>
  </si>
  <si>
    <t>Hoe robuust zijn de pompen en wat is hun resterende levensduur bij toenemend watergebruik en mogelijk langere droge periodes?</t>
  </si>
  <si>
    <t>Waterkwaliteit en ecologie</t>
  </si>
  <si>
    <t>B&amp;O</t>
  </si>
  <si>
    <t xml:space="preserve">Voldoet sluizencomplex Panheel aan richtlijn vaarwegen? (waterbouw en bodembescherming voorhavens, drempels en beschadigingen: trillingen deuren, troskrachten, passages schepen, nivelleren). </t>
  </si>
  <si>
    <t>Strategie, scheepvaart</t>
  </si>
  <si>
    <t>Wat zijn de verwachte ontwikkelingen in de binnenvaartvloot (Check met Rob Konings), en wat betekenen deze voor het toekomstige gebruik van de oude en nieuwe sluis Panheel, inclusief de vraag of één sluis daarbij voldoende is?</t>
  </si>
  <si>
    <t>Voldoet de walstroomvoorziening van sluizencomplex Panheel aan de eisen? (zoals geformuleerd in vraag A5)</t>
  </si>
  <si>
    <t>B&amp;O, scheepvaart, hydraulica, veiligheid</t>
  </si>
  <si>
    <t>Waar kun je bezuinigen bij sluis Panheel zonder dat de veiligheid en functies in geding komen (met name gericht op scheepvaartveiligheid en pompcapaciteit)?</t>
  </si>
  <si>
    <t>Hoe kan vissterfte door vermaling in het gemaal zo veel mogelijk worden voorkomen?</t>
  </si>
  <si>
    <t>Wat zijn de richtllijnen rondom walstroom (stroomvoorziening (electrische) schepen) bij sluizen. Wat zijn de kaders voor walstroom bij de rijksaanlegplaatsen?</t>
  </si>
  <si>
    <t>Opmerking (overlap met andere vraag? Oud/niet meer relevant? Lopend onderzoek?)</t>
  </si>
  <si>
    <t>Overnemen naar database, of vervangen/weglaten?</t>
  </si>
  <si>
    <t>tovoegen tabel patrizia</t>
  </si>
  <si>
    <t>Constructieve veiligheid &amp; levensduur</t>
  </si>
  <si>
    <t>Wat is de actuele veiligheid en resterende levensduur van de beton consturcties?</t>
  </si>
  <si>
    <t>Staal en vermoeiing</t>
  </si>
  <si>
    <t>Hoe intwikkelt schade en vermoeiing zich in stalen onderdelen en wat betekent dit voor de veiligheid en resterende levensduur?</t>
  </si>
  <si>
    <t>Installaties en technische levensduur</t>
  </si>
  <si>
    <t>Wat is de staat en de levensduur van de installaties en natte infrastructuur?</t>
  </si>
  <si>
    <t>Inspecties en data</t>
  </si>
  <si>
    <t>Hoe verklein je de onzekerheid in technische beoordelingen?</t>
  </si>
  <si>
    <t>Waterbalans en watergebruik</t>
  </si>
  <si>
    <t>Hoe functioneert sluizencomplex Panheel in het huidige en toekomstige watersysteem</t>
  </si>
  <si>
    <t>Afvoer en spuistrategie</t>
  </si>
  <si>
    <t>Hoe voer je water efficient en robuust af via sluizencomplex Panheel?</t>
  </si>
  <si>
    <t>Beschikbaarheid en robuustheid systeem</t>
  </si>
  <si>
    <t>Hoe borgen we de beschikbaarheid van het sluizencomplex Panheel?</t>
  </si>
  <si>
    <t>Gebruik en functies (scheepvaart + omgeving)</t>
  </si>
  <si>
    <t>Welke functies moet Panheel nu en in de toekomst vervullen?</t>
  </si>
  <si>
    <t>Ecologie en waterkwaliteit</t>
  </si>
  <si>
    <t>Hoe kan het sluizencomplex voldoen aan waterkwaliteits- en ecologische eisen voor het watersysteem, nu en in de toekomst?</t>
  </si>
  <si>
    <t>Strategie en toekomstpaden</t>
  </si>
  <si>
    <t>Wat is de toekomststrategie (visie?) voor sluizencomplex Panheel?</t>
  </si>
  <si>
    <t>Integrale afweging en keuzes</t>
  </si>
  <si>
    <t>Hoe maken we keuzes tussen kosten, duurzaamheid en prestaties sluis Panheel?</t>
  </si>
  <si>
    <t>Hoe organiseren we de governance, samenwerking en kennisborging zodanig dat beheer, onderhoud en vernieuwing van sluizencomplex Panheel robuust, toekomstbestendig en beheersbaar blijven?</t>
  </si>
  <si>
    <t>Waterkeren</t>
  </si>
  <si>
    <t>Operatie</t>
  </si>
  <si>
    <t>Besturing</t>
  </si>
  <si>
    <t>Wat is de actuele veiligheid en resterende levensduur van de beton constructies?</t>
  </si>
  <si>
    <t>C</t>
  </si>
  <si>
    <t>X14</t>
  </si>
  <si>
    <t>Kan met behulp van de bewezen historische sterkte of een proefbelastig de resterende levensduur van de betonconstructie van de oude sluis worden bepaald?</t>
  </si>
  <si>
    <t>X1</t>
  </si>
  <si>
    <r>
      <rPr>
        <sz val="11"/>
        <color rgb="FF000000"/>
        <rFont val="Aptos"/>
      </rPr>
      <t xml:space="preserve">Zouden nieuwe onderdelen aan de ROK – constructieve veiligheidseis - moeten voldoen als de rest van het complex daar niet aan voldoet (Is dat dan niet een </t>
    </r>
    <r>
      <rPr>
        <b/>
        <sz val="11"/>
        <color rgb="FF000000"/>
        <rFont val="Aptos"/>
      </rPr>
      <t>te hoge eis</t>
    </r>
    <r>
      <rPr>
        <sz val="11"/>
        <color rgb="FF000000"/>
        <rFont val="Aptos"/>
      </rPr>
      <t xml:space="preserve">?)? Afwegingskader: moet je de hoogste kaders / normen gebruiken of is een lagere eis soms voldoende? </t>
    </r>
  </si>
  <si>
    <t>A</t>
  </si>
  <si>
    <t>Hoe ontwikkelt schade en vermoeiing zich in stalen onderdelen en wat betekent dit voor de veiligheid en resterende levensduur?</t>
  </si>
  <si>
    <t>Wat is de staat en de resterende levensduur van de installaties en natte infrastructuur?</t>
  </si>
  <si>
    <t>X2</t>
  </si>
  <si>
    <t>Hoe kan je algemene karakteristieken / parameters / vuistregels / drempelwaarden uit inspecties voor specifieke componenten vertalen naar inzichten voor andere sluizen? Kunnen hiermee profielen opgesteld worden (RISK) voor de sluizen, gekoppeld aan de sluizenfamilies?</t>
  </si>
  <si>
    <t>X3</t>
  </si>
  <si>
    <t xml:space="preserve">Hoe kun je zorgen dat historische inzichten en nieuwe inzichten uit onderzoeken voor specifieke projecten voor één sluis ook gebruikt worden bij andere sluizen? </t>
  </si>
  <si>
    <t>Hoe functioneert sluizencomplex Panheel in het huidige en toekomstige watersysteem?</t>
  </si>
  <si>
    <t>X5</t>
  </si>
  <si>
    <t>EF</t>
  </si>
  <si>
    <t>Welke van de spuimiddelen kunnen we nu en in de toekomst het beste inzetten bij teveel water (spuien door kolken, spuiriool, spuien via gemaal, ?)</t>
  </si>
  <si>
    <t>X6</t>
  </si>
  <si>
    <t>Is het handig om een standaard oplossing te bedenken voor redundantie voor stroom of glasvezel?</t>
  </si>
  <si>
    <t>X7</t>
  </si>
  <si>
    <t>Wat is de verwachte ontwikkeling van de binnenvaart en gebruik van Sluizencomplex Panheel (incl. voorhavens) en welke voorzieningen zijn hiervoor nodig? (vraag al (deels?) beantwoord door presentatie Rob Konings</t>
  </si>
  <si>
    <t>X8</t>
  </si>
  <si>
    <t>X10</t>
  </si>
  <si>
    <t>X11</t>
  </si>
  <si>
    <r>
      <t>Waar gaat tijd, geld, milieu impact inzitten en waar is winst te behalen</t>
    </r>
    <r>
      <rPr>
        <sz val="11"/>
        <color rgb="FF00B050"/>
        <rFont val="Aptos"/>
        <family val="2"/>
      </rPr>
      <t xml:space="preserve"> in relatie tot dagelijks B&amp;O sluis Panheel</t>
    </r>
    <r>
      <rPr>
        <sz val="11"/>
        <rFont val="Aptos"/>
        <family val="2"/>
      </rPr>
      <t>?</t>
    </r>
  </si>
  <si>
    <t>X12</t>
  </si>
  <si>
    <t>van ET naar EF</t>
  </si>
  <si>
    <t>X13</t>
  </si>
  <si>
    <t xml:space="preserve">Waar kunnen standaardisatie en uniformering beheer en onerhoud ondersteunen? </t>
  </si>
  <si>
    <t>Raakt aan (onderzoeks)programma</t>
  </si>
  <si>
    <t>Belegd in (onderzoeks)programma</t>
  </si>
  <si>
    <t>SP_C2</t>
  </si>
  <si>
    <t>SP_C1</t>
  </si>
  <si>
    <t>Dit is een test programma waar het onderzoek mee te maken heeft.</t>
  </si>
  <si>
    <t>In dit programma wordt het onderzoek belegd</t>
  </si>
  <si>
    <t>Ook hier wordt een onderzoek belegd in een programma. Dit programma heeft een zeer lange naam en omschrijving, dus verwacht ik dat het over meerdere regels wordt weergegeven.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</si>
</sst>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2" x14ac:knownFonts="1">
    <font>
      <sz val="11"/>
      <color theme="1"/>
      <name val="Aptos Narrow"/>
      <family val="2"/>
      <scheme val="minor"/>
    </font>
    <font>
      <sz val="9"/>
      <color theme="1"/>
      <name val="Verdana"/>
      <family val="2"/>
    </font>
    <font>
      <b/>
      <sz val="11"/>
      <color theme="1"/>
      <name val="Aptos Narrow"/>
      <family val="2"/>
      <scheme val="minor"/>
    </font>
    <font>
      <sz val="11"/>
      <color rgb="FF9C5700"/>
      <name val="Aptos Narrow"/>
      <family val="2"/>
      <scheme val="minor"/>
    </font>
    <font>
      <sz val="11"/>
      <color rgb="FF242424"/>
      <name val="Aptos Narrow"/>
      <family val="2"/>
    </font>
    <font>
      <sz val="11"/>
      <color rgb="FFFF0000"/>
      <name val="Aptos Narrow"/>
      <family val="2"/>
      <scheme val="minor"/>
    </font>
    <font>
      <u/>
      <sz val="11"/>
      <color theme="10"/>
      <name val="Aptos Narrow"/>
      <family val="2"/>
      <scheme val="minor"/>
    </font>
    <font>
      <sz val="11"/>
      <color rgb="FF000000"/>
      <name val="Aptos Narrow"/>
      <family val="2"/>
      <scheme val="minor"/>
    </font>
    <font>
      <b/>
      <sz val="11"/>
      <color theme="0"/>
      <name val="Aptos Narrow"/>
      <family val="2"/>
      <scheme val="minor"/>
    </font>
    <font>
      <b/>
      <sz val="11"/>
      <color rgb="FF000000"/>
      <name val="Aptos Narrow"/>
      <family val="2"/>
      <scheme val="minor"/>
    </font>
    <font>
      <sz val="11"/>
      <color rgb="FF000000"/>
      <name val="Aptos Narrow"/>
      <family val="2"/>
    </font>
    <font>
      <sz val="11"/>
      <name val="Aptos Narrow"/>
      <family val="2"/>
      <scheme val="minor"/>
    </font>
    <font>
      <sz val="11"/>
      <color theme="0"/>
      <name val="Aptos Narrow"/>
      <family val="2"/>
      <scheme val="minor"/>
    </font>
    <font>
      <b/>
      <sz val="11"/>
      <name val="Aptos Narrow"/>
      <family val="2"/>
      <scheme val="minor"/>
    </font>
    <font>
      <sz val="16"/>
      <color theme="1"/>
      <name val="Aptos Narrow"/>
      <family val="2"/>
      <scheme val="minor"/>
    </font>
    <font>
      <b/>
      <sz val="12"/>
      <color theme="0"/>
      <name val="Aptos Narrow"/>
      <family val="2"/>
      <scheme val="minor"/>
    </font>
    <font>
      <sz val="12"/>
      <color theme="0"/>
      <name val="Aptos Narrow"/>
      <family val="2"/>
      <scheme val="minor"/>
    </font>
    <font>
      <i/>
      <sz val="11"/>
      <color rgb="FF000000"/>
      <name val="Aptos Narrow"/>
      <family val="2"/>
      <scheme val="minor"/>
    </font>
    <font>
      <sz val="11"/>
      <name val="Aptos Narrow"/>
      <family val="2"/>
    </font>
    <font>
      <b/>
      <sz val="16"/>
      <name val="Aptos Narrow"/>
      <family val="2"/>
      <scheme val="minor"/>
    </font>
    <font>
      <b/>
      <sz val="16"/>
      <color rgb="FFFF0000"/>
      <name val="Aptos Narrow"/>
      <family val="2"/>
      <scheme val="minor"/>
    </font>
    <font>
      <sz val="11"/>
      <color theme="1"/>
      <name val="Aptos Narrow"/>
      <family val="2"/>
      <scheme val="minor"/>
    </font>
    <font>
      <sz val="16"/>
      <name val="Aptos Narrow"/>
      <family val="2"/>
      <scheme val="minor"/>
    </font>
    <font>
      <sz val="14"/>
      <color theme="0"/>
      <name val="Aptos Narrow"/>
      <family val="2"/>
      <scheme val="minor"/>
    </font>
    <font>
      <sz val="9"/>
      <color theme="1"/>
      <name val="Segoe UI"/>
      <family val="2"/>
    </font>
    <font>
      <sz val="9"/>
      <color rgb="FF000000"/>
      <name val="Verdana"/>
      <family val="2"/>
    </font>
    <font>
      <b/>
      <sz val="9"/>
      <color rgb="FF000000"/>
      <name val="Verdana"/>
      <family val="2"/>
    </font>
    <font>
      <sz val="9"/>
      <name val="Verdana"/>
      <family val="2"/>
    </font>
    <font>
      <sz val="8"/>
      <name val="Aptos Narrow"/>
      <family val="2"/>
      <scheme val="minor"/>
    </font>
    <font>
      <b/>
      <sz val="9"/>
      <name val="Verdana"/>
      <family val="2"/>
    </font>
    <font>
      <sz val="11"/>
      <color rgb="FFFF0000"/>
      <name val="Aptos Narrow"/>
      <family val="2"/>
    </font>
    <font>
      <sz val="11"/>
      <color theme="1"/>
      <name val="Aptos Narrow"/>
      <family val="2"/>
    </font>
    <font>
      <i/>
      <sz val="11"/>
      <color theme="1"/>
      <name val="Aptos Narrow"/>
      <family val="2"/>
      <scheme val="minor"/>
    </font>
    <font>
      <sz val="11"/>
      <color theme="3" tint="0.249977111117893"/>
      <name val="Aptos Narrow"/>
      <family val="2"/>
      <scheme val="minor"/>
    </font>
    <font>
      <sz val="11"/>
      <color rgb="FF156082"/>
      <name val="Aptos Narrow"/>
      <family val="2"/>
      <scheme val="minor"/>
    </font>
    <font>
      <sz val="11"/>
      <color rgb="FF156082"/>
      <name val="Aptos Narrow"/>
      <family val="2"/>
    </font>
    <font>
      <sz val="11"/>
      <color theme="5"/>
      <name val="Aptos Narrow"/>
      <family val="2"/>
      <scheme val="minor"/>
    </font>
    <font>
      <sz val="11"/>
      <color theme="1"/>
      <name val="Calibri"/>
      <family val="2"/>
    </font>
    <font>
      <sz val="11"/>
      <color theme="3" tint="0.249977111117893"/>
      <name val="Aptos Narrow"/>
      <family val="2"/>
    </font>
    <font>
      <sz val="11"/>
      <color rgb="FFFFC000"/>
      <name val="Aptos Narrow"/>
      <family val="2"/>
    </font>
    <font>
      <sz val="11"/>
      <color theme="1"/>
      <name val="Aptos"/>
      <family val="2"/>
    </font>
    <font>
      <i/>
      <sz val="11"/>
      <color theme="1"/>
      <name val="Aptos"/>
      <family val="2"/>
    </font>
    <font>
      <sz val="11"/>
      <color theme="8"/>
      <name val="Aptos Narrow"/>
      <family val="2"/>
      <scheme val="minor"/>
    </font>
    <font>
      <sz val="11"/>
      <color rgb="FF242424"/>
      <name val="Aptos Narrow"/>
      <family val="2"/>
      <scheme val="minor"/>
    </font>
    <font>
      <i/>
      <sz val="11"/>
      <color rgb="FF000000"/>
      <name val="Aptos"/>
      <family val="2"/>
    </font>
    <font>
      <sz val="11"/>
      <color rgb="FF000000"/>
      <name val="Aptos"/>
      <family val="2"/>
    </font>
    <font>
      <sz val="11"/>
      <color rgb="FFFF0000"/>
      <name val="Aptos"/>
      <family val="2"/>
    </font>
    <font>
      <sz val="12"/>
      <color theme="1"/>
      <name val="Aptos"/>
      <family val="2"/>
    </font>
    <font>
      <sz val="12"/>
      <color rgb="FF000000"/>
      <name val="Aptos"/>
      <family val="2"/>
    </font>
    <font>
      <sz val="11"/>
      <name val="Aptos"/>
      <family val="2"/>
    </font>
    <font>
      <i/>
      <sz val="12"/>
      <color rgb="FF000000"/>
      <name val="Aptos"/>
      <family val="2"/>
    </font>
    <font>
      <i/>
      <sz val="10"/>
      <color rgb="FF000000"/>
      <name val="Aptos"/>
      <family val="2"/>
    </font>
    <font>
      <sz val="10"/>
      <color rgb="FF000000"/>
      <name val="Aptos"/>
      <family val="2"/>
    </font>
    <font>
      <b/>
      <sz val="11"/>
      <color rgb="FF000000"/>
      <name val="Aptos"/>
      <family val="2"/>
    </font>
    <font>
      <b/>
      <i/>
      <sz val="11"/>
      <color rgb="FF000000"/>
      <name val="Aptos"/>
      <family val="2"/>
    </font>
    <font>
      <sz val="9"/>
      <color theme="1"/>
      <name val="Verdana"/>
      <family val="2"/>
      <charset val="1"/>
    </font>
    <font>
      <u/>
      <sz val="9"/>
      <color theme="1"/>
      <name val="Verdana"/>
      <family val="2"/>
      <charset val="1"/>
    </font>
    <font>
      <b/>
      <sz val="11"/>
      <color rgb="FF000000"/>
      <name val="Aptos Narrow"/>
      <family val="2"/>
    </font>
    <font>
      <b/>
      <sz val="12"/>
      <color rgb="FFFFFFFF"/>
      <name val="Aptos Narrow"/>
      <family val="2"/>
      <scheme val="minor"/>
    </font>
    <font>
      <sz val="14"/>
      <color rgb="FF000000"/>
      <name val="Times New Roman"/>
      <family val="1"/>
    </font>
    <font>
      <i/>
      <sz val="11"/>
      <color rgb="FF000000"/>
      <name val="Aptos Narrow"/>
      <family val="2"/>
    </font>
    <font>
      <sz val="10"/>
      <color theme="1"/>
      <name val="Aptos Narrow"/>
      <family val="2"/>
    </font>
    <font>
      <b/>
      <sz val="11"/>
      <color rgb="FFFFFFFF"/>
      <name val="Aptos Narrow"/>
      <family val="2"/>
      <scheme val="minor"/>
    </font>
    <font>
      <sz val="11"/>
      <color rgb="FFFFFFFF"/>
      <name val="Aptos Narrow"/>
      <family val="2"/>
      <scheme val="minor"/>
    </font>
    <font>
      <sz val="9"/>
      <color theme="1"/>
      <name val="Aptos Narrow"/>
      <scheme val="minor"/>
    </font>
    <font>
      <sz val="11"/>
      <color theme="1"/>
      <name val="Aptos Narrow"/>
      <scheme val="minor"/>
    </font>
    <font>
      <sz val="9"/>
      <color theme="1"/>
      <name val="Aptos Narrow"/>
      <family val="2"/>
      <scheme val="minor"/>
    </font>
    <font>
      <b/>
      <sz val="12"/>
      <color rgb="FFFF0000"/>
      <name val="Aptos Narrow"/>
      <family val="2"/>
      <scheme val="minor"/>
    </font>
    <font>
      <sz val="12"/>
      <color theme="1"/>
      <name val="Aptos Narrow"/>
      <family val="2"/>
      <scheme val="minor"/>
    </font>
    <font>
      <sz val="11"/>
      <color rgb="FF000000"/>
      <name val="Aptos Narrow"/>
    </font>
    <font>
      <b/>
      <sz val="11"/>
      <color rgb="FF000000"/>
      <name val="Aptos Narrow"/>
    </font>
    <font>
      <sz val="12"/>
      <color theme="1"/>
      <name val="Aptos Narrow"/>
      <scheme val="minor"/>
    </font>
    <font>
      <sz val="11"/>
      <color rgb="FF242424"/>
      <name val="Aptos Narrow"/>
      <charset val="1"/>
    </font>
    <font>
      <sz val="10"/>
      <color theme="1"/>
      <name val="Aptos Narrow"/>
      <scheme val="minor"/>
    </font>
    <font>
      <sz val="10"/>
      <color theme="1"/>
      <name val="Aptos Narrow"/>
      <family val="2"/>
      <scheme val="minor"/>
    </font>
    <font>
      <b/>
      <sz val="10"/>
      <color rgb="FFFFFFFF"/>
      <name val="Aptos Narrow"/>
      <family val="2"/>
      <scheme val="minor"/>
    </font>
    <font>
      <sz val="11"/>
      <color rgb="FFFF0000"/>
      <name val="Aptos Narrow"/>
    </font>
    <font>
      <sz val="12"/>
      <name val="Aptos Narrow"/>
      <family val="2"/>
      <scheme val="minor"/>
    </font>
    <font>
      <sz val="9"/>
      <color rgb="FFFF0000"/>
      <name val="Aptos Narrow"/>
      <family val="2"/>
      <scheme val="minor"/>
    </font>
    <font>
      <sz val="11"/>
      <color theme="8" tint="-0.249977111117893"/>
      <name val="Aptos Narrow"/>
      <family val="2"/>
      <scheme val="minor"/>
    </font>
    <font>
      <sz val="12"/>
      <name val="Aptos Narrow"/>
      <family val="2"/>
    </font>
    <font>
      <sz val="12"/>
      <color rgb="FF000000"/>
      <name val="Aptos Narrow"/>
      <scheme val="minor"/>
    </font>
    <font>
      <sz val="12"/>
      <color rgb="FF000000"/>
      <name val="Aptos Narrow"/>
      <family val="2"/>
      <scheme val="minor"/>
    </font>
    <font>
      <sz val="12"/>
      <color rgb="FFFF0000"/>
      <name val="Aptos Narrow"/>
      <scheme val="minor"/>
    </font>
    <font>
      <sz val="11"/>
      <color rgb="FF000000"/>
      <name val="Aptos"/>
    </font>
    <font>
      <b/>
      <sz val="11"/>
      <color rgb="FF000000"/>
      <name val="Aptos"/>
    </font>
    <font>
      <sz val="11"/>
      <color rgb="FF00B050"/>
      <name val="Aptos"/>
      <family val="2"/>
    </font>
    <font>
      <b/>
      <sz val="11"/>
      <color rgb="FFFF0000"/>
      <name val="Aptos Narrow"/>
      <family val="2"/>
      <scheme val="minor"/>
    </font>
    <font>
      <sz val="11"/>
      <name val="Aptos"/>
    </font>
    <font>
      <sz val="9"/>
      <color rgb="FFFF0000"/>
      <name val="Aptos Narrow"/>
      <scheme val="minor"/>
    </font>
    <font>
      <sz val="10"/>
      <color rgb="FFFF0000"/>
      <name val="Aptos Narrow"/>
      <family val="2"/>
      <scheme val="minor"/>
    </font>
    <font>
      <sz val="11"/>
      <color rgb="FF000000"/>
      <name val="Calibri"/>
      <family val="2"/>
    </font>
    <font>
      <sz val="11"/>
      <name val="Arial"/>
    </font>
    <font>
      <sz val="8"/>
      <color theme="1"/>
      <name val="Segoe UI"/>
      <family val="2"/>
    </font>
    <font>
      <sz val="11"/>
      <name val="Calibri"/>
      <family val="2"/>
    </font>
    <font>
      <sz val="11"/>
      <color theme="1"/>
      <name val="Aptos Narrow"/>
    </font>
    <font>
      <sz val="9"/>
      <name val="Segoe UI"/>
      <family val="2"/>
    </font>
    <font>
      <b/>
      <sz val="8"/>
      <color rgb="FFFFFFFF"/>
      <name val="Aptos Narrow"/>
      <family val="2"/>
      <scheme val="minor"/>
    </font>
    <font>
      <sz val="8"/>
      <color rgb="FFFFFFFF"/>
      <name val="Aptos Narrow"/>
      <family val="2"/>
      <scheme val="minor"/>
    </font>
    <font>
      <b/>
      <sz val="8"/>
      <color theme="0"/>
      <name val="Aptos Narrow"/>
      <family val="2"/>
      <scheme val="minor"/>
    </font>
    <font>
      <b/>
      <sz val="8"/>
      <name val="Aptos Narrow"/>
      <family val="2"/>
      <scheme val="minor"/>
    </font>
    <font>
      <sz val="8"/>
      <color rgb="FF000000"/>
      <name val="Aptos Narrow"/>
      <family val="2"/>
      <scheme val="minor"/>
    </font>
  </fonts>
  <fills count="32">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002060"/>
        <bgColor indexed="64"/>
      </patternFill>
    </fill>
    <fill>
      <patternFill patternType="solid">
        <fgColor theme="1"/>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66"/>
        <bgColor indexed="64"/>
      </patternFill>
    </fill>
    <fill>
      <patternFill patternType="solid">
        <fgColor rgb="FFFFFFFF"/>
        <bgColor indexed="64"/>
      </patternFill>
    </fill>
    <fill>
      <patternFill patternType="solid">
        <fgColor rgb="FFFFFFFF"/>
        <bgColor rgb="FF000000"/>
      </patternFill>
    </fill>
    <fill>
      <patternFill patternType="solid">
        <fgColor theme="7" tint="-0.249977111117893"/>
        <bgColor indexed="64"/>
      </patternFill>
    </fill>
    <fill>
      <patternFill patternType="solid">
        <fgColor rgb="FF92D050"/>
        <bgColor indexed="64"/>
      </patternFill>
    </fill>
    <fill>
      <patternFill patternType="solid">
        <fgColor theme="7" tint="0.39997558519241921"/>
        <bgColor indexed="64"/>
      </patternFill>
    </fill>
    <fill>
      <patternFill patternType="solid">
        <fgColor theme="0" tint="-0.499984740745262"/>
        <bgColor indexed="64"/>
      </patternFill>
    </fill>
    <fill>
      <patternFill patternType="solid">
        <fgColor rgb="FF002060"/>
        <bgColor rgb="FF000000"/>
      </patternFill>
    </fill>
    <fill>
      <patternFill patternType="solid">
        <fgColor theme="4"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215C98"/>
        <bgColor rgb="FF000000"/>
      </patternFill>
    </fill>
    <fill>
      <patternFill patternType="solid">
        <fgColor rgb="FFC0E4F5"/>
        <bgColor rgb="FF000000"/>
      </patternFill>
    </fill>
    <fill>
      <patternFill patternType="solid">
        <fgColor theme="4" tint="0.79998168889431442"/>
        <bgColor indexed="64"/>
      </patternFill>
    </fill>
    <fill>
      <patternFill patternType="solid">
        <fgColor rgb="FFFF3300"/>
        <bgColor indexed="64"/>
      </patternFill>
    </fill>
    <fill>
      <patternFill patternType="solid">
        <fgColor theme="7" tint="0.79998168889431442"/>
        <bgColor indexed="64"/>
      </patternFill>
    </fill>
    <fill>
      <patternFill patternType="solid">
        <fgColor rgb="FFCCCCD8"/>
        <bgColor indexed="64"/>
      </patternFill>
    </fill>
  </fills>
  <borders count="121">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medium">
        <color indexed="64"/>
      </left>
      <right style="medium">
        <color rgb="FF000000"/>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medium">
        <color indexed="64"/>
      </top>
      <bottom/>
      <diagonal/>
    </border>
    <border>
      <left style="thin">
        <color rgb="FF000000"/>
      </left>
      <right/>
      <top style="medium">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rgb="FF000000"/>
      </left>
      <right/>
      <top style="thin">
        <color rgb="FF000000"/>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rgb="FF000000"/>
      </top>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medium">
        <color indexed="64"/>
      </left>
      <right/>
      <top style="medium">
        <color indexed="64"/>
      </top>
      <bottom style="medium">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right/>
      <top/>
      <bottom style="thin">
        <color rgb="FF000000"/>
      </bottom>
      <diagonal/>
    </border>
    <border>
      <left style="thin">
        <color rgb="FF000000"/>
      </left>
      <right/>
      <top/>
      <bottom/>
      <diagonal/>
    </border>
    <border>
      <left style="thin">
        <color indexed="64"/>
      </left>
      <right style="thin">
        <color rgb="FF000000"/>
      </right>
      <top/>
      <bottom style="thin">
        <color indexed="64"/>
      </bottom>
      <diagonal/>
    </border>
    <border>
      <left/>
      <right style="thin">
        <color rgb="FF000000"/>
      </right>
      <top/>
      <bottom/>
      <diagonal/>
    </border>
    <border>
      <left/>
      <right/>
      <top style="medium">
        <color rgb="FF000000"/>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thin">
        <color rgb="FF000000"/>
      </left>
      <right style="thin">
        <color rgb="FF000000"/>
      </right>
      <top/>
      <bottom style="thin">
        <color indexed="64"/>
      </bottom>
      <diagonal/>
    </border>
    <border>
      <left style="medium">
        <color rgb="FF000000"/>
      </left>
      <right style="medium">
        <color rgb="FF000000"/>
      </right>
      <top/>
      <bottom/>
      <diagonal/>
    </border>
    <border>
      <left/>
      <right/>
      <top style="thin">
        <color rgb="FF000000"/>
      </top>
      <bottom style="thin">
        <color rgb="FF000000"/>
      </bottom>
      <diagonal/>
    </border>
    <border>
      <left style="thin">
        <color indexed="64"/>
      </left>
      <right style="thin">
        <color rgb="FF000000"/>
      </right>
      <top/>
      <bottom/>
      <diagonal/>
    </border>
    <border>
      <left style="thin">
        <color rgb="FF000000"/>
      </left>
      <right/>
      <top style="thin">
        <color indexed="64"/>
      </top>
      <bottom/>
      <diagonal/>
    </border>
    <border>
      <left/>
      <right/>
      <top style="thin">
        <color indexed="64"/>
      </top>
      <bottom style="thin">
        <color indexed="64"/>
      </bottom>
      <diagonal/>
    </border>
    <border>
      <left style="thin">
        <color rgb="FF000000"/>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diagonal/>
    </border>
    <border>
      <left style="medium">
        <color indexed="64"/>
      </left>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rgb="FF000000"/>
      </top>
      <bottom style="medium">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thick">
        <color rgb="FFFFFFFF"/>
      </top>
      <bottom style="medium">
        <color rgb="FFFFFFFF"/>
      </bottom>
      <diagonal/>
    </border>
    <border>
      <left style="medium">
        <color rgb="FFFFFFFF"/>
      </left>
      <right/>
      <top/>
      <bottom/>
      <diagonal/>
    </border>
    <border>
      <left/>
      <right/>
      <top style="medium">
        <color indexed="64"/>
      </top>
      <bottom style="thin">
        <color rgb="FF000000"/>
      </bottom>
      <diagonal/>
    </border>
    <border>
      <left/>
      <right/>
      <top style="thin">
        <color rgb="FF000000"/>
      </top>
      <bottom style="medium">
        <color indexed="64"/>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1" fillId="0" borderId="0"/>
  </cellStyleXfs>
  <cellXfs count="976">
    <xf numFmtId="0" fontId="0" fillId="0" borderId="0" xfId="0"/>
    <xf numFmtId="0" fontId="2" fillId="0" borderId="0" xfId="0" applyFont="1"/>
    <xf numFmtId="0" fontId="0" fillId="0" borderId="0" xfId="0" applyAlignment="1">
      <alignment wrapText="1"/>
    </xf>
    <xf numFmtId="0" fontId="0" fillId="0" borderId="0" xfId="0" applyAlignment="1">
      <alignment horizontal="left" wrapText="1"/>
    </xf>
    <xf numFmtId="0" fontId="2" fillId="0" borderId="0" xfId="0" applyFont="1" applyAlignment="1">
      <alignment horizontal="left"/>
    </xf>
    <xf numFmtId="0" fontId="0" fillId="0" borderId="0" xfId="0" applyAlignment="1">
      <alignment horizontal="left"/>
    </xf>
    <xf numFmtId="0" fontId="6" fillId="0" borderId="0" xfId="2"/>
    <xf numFmtId="0" fontId="0" fillId="3" borderId="0" xfId="0" applyFill="1"/>
    <xf numFmtId="0" fontId="8" fillId="8" borderId="0" xfId="0" applyFont="1" applyFill="1"/>
    <xf numFmtId="0" fontId="12" fillId="8" borderId="0" xfId="0" applyFont="1" applyFill="1"/>
    <xf numFmtId="0" fontId="15" fillId="8" borderId="0" xfId="0" applyFont="1" applyFill="1" applyAlignment="1">
      <alignment horizontal="left" wrapText="1"/>
    </xf>
    <xf numFmtId="0" fontId="0" fillId="0" borderId="0" xfId="0" applyAlignment="1">
      <alignment textRotation="90"/>
    </xf>
    <xf numFmtId="0" fontId="0" fillId="0" borderId="4" xfId="0" applyBorder="1"/>
    <xf numFmtId="0" fontId="0" fillId="0" borderId="6" xfId="0" applyBorder="1"/>
    <xf numFmtId="0" fontId="0" fillId="0" borderId="0" xfId="0" applyAlignment="1">
      <alignment vertical="center" wrapText="1"/>
    </xf>
    <xf numFmtId="0" fontId="0" fillId="0" borderId="0" xfId="0" applyAlignment="1">
      <alignment horizontal="center" vertical="center" wrapText="1"/>
    </xf>
    <xf numFmtId="0" fontId="15" fillId="0" borderId="0" xfId="0" applyFont="1" applyAlignment="1">
      <alignment horizontal="left" wrapText="1"/>
    </xf>
    <xf numFmtId="0" fontId="8" fillId="8" borderId="0" xfId="0" applyFont="1" applyFill="1" applyAlignment="1">
      <alignment wrapText="1"/>
    </xf>
    <xf numFmtId="0" fontId="15" fillId="8" borderId="0" xfId="0" applyFont="1" applyFill="1"/>
    <xf numFmtId="0" fontId="15" fillId="8" borderId="0" xfId="0" applyFont="1" applyFill="1" applyAlignment="1">
      <alignment horizontal="center" wrapText="1"/>
    </xf>
    <xf numFmtId="0" fontId="15" fillId="8" borderId="0" xfId="0" applyFont="1" applyFill="1" applyAlignment="1">
      <alignment horizontal="left"/>
    </xf>
    <xf numFmtId="0" fontId="15" fillId="8" borderId="0" xfId="0" applyFont="1" applyFill="1" applyAlignment="1">
      <alignment wrapText="1"/>
    </xf>
    <xf numFmtId="0" fontId="16" fillId="0" borderId="0" xfId="0" applyFont="1"/>
    <xf numFmtId="0" fontId="15" fillId="0" borderId="0" xfId="0" applyFont="1"/>
    <xf numFmtId="0" fontId="16" fillId="8" borderId="0" xfId="0" applyFont="1" applyFill="1"/>
    <xf numFmtId="0" fontId="7" fillId="0" borderId="0" xfId="0" applyFont="1"/>
    <xf numFmtId="0" fontId="0" fillId="0" borderId="0" xfId="0" applyAlignment="1">
      <alignment textRotation="180" wrapText="1"/>
    </xf>
    <xf numFmtId="0" fontId="0" fillId="0" borderId="4" xfId="0" applyBorder="1" applyAlignment="1">
      <alignment vertical="center" wrapText="1"/>
    </xf>
    <xf numFmtId="0" fontId="4" fillId="0" borderId="0" xfId="0" applyFont="1"/>
    <xf numFmtId="14" fontId="2" fillId="0" borderId="0" xfId="0" applyNumberFormat="1" applyFont="1"/>
    <xf numFmtId="0" fontId="0" fillId="10" borderId="4" xfId="0" applyFill="1" applyBorder="1"/>
    <xf numFmtId="0" fontId="13" fillId="0" borderId="0" xfId="2" applyFont="1"/>
    <xf numFmtId="0" fontId="0" fillId="0" borderId="8" xfId="0" applyBorder="1" applyAlignment="1">
      <alignment vertical="top"/>
    </xf>
    <xf numFmtId="0" fontId="0" fillId="0" borderId="9" xfId="0" applyBorder="1" applyAlignment="1">
      <alignment vertical="top"/>
    </xf>
    <xf numFmtId="0" fontId="2" fillId="0" borderId="19" xfId="0" applyFont="1" applyBorder="1" applyAlignment="1">
      <alignment horizontal="center" vertical="center" textRotation="90" wrapText="1"/>
    </xf>
    <xf numFmtId="0" fontId="2" fillId="7" borderId="20" xfId="0" applyFont="1" applyFill="1" applyBorder="1" applyAlignment="1">
      <alignment horizontal="center" vertical="center" textRotation="90" wrapText="1"/>
    </xf>
    <xf numFmtId="0" fontId="2" fillId="5" borderId="20" xfId="0" applyFont="1" applyFill="1" applyBorder="1" applyAlignment="1">
      <alignment horizontal="center" vertical="center" textRotation="90" wrapText="1"/>
    </xf>
    <xf numFmtId="0" fontId="2" fillId="10" borderId="1" xfId="0" applyFont="1" applyFill="1" applyBorder="1" applyAlignment="1">
      <alignment horizontal="center" vertical="center" textRotation="90" wrapText="1"/>
    </xf>
    <xf numFmtId="0" fontId="8" fillId="9" borderId="11" xfId="0" applyFont="1" applyFill="1" applyBorder="1" applyAlignment="1">
      <alignment horizontal="center" vertical="center" textRotation="90" wrapText="1"/>
    </xf>
    <xf numFmtId="0" fontId="2" fillId="11" borderId="2" xfId="0" applyFont="1" applyFill="1" applyBorder="1" applyAlignment="1">
      <alignment horizontal="center" vertical="center" textRotation="90" wrapText="1"/>
    </xf>
    <xf numFmtId="0" fontId="2" fillId="12" borderId="3" xfId="0" applyFont="1" applyFill="1" applyBorder="1" applyAlignment="1">
      <alignment horizontal="center" vertical="center" textRotation="90" wrapText="1"/>
    </xf>
    <xf numFmtId="0" fontId="2" fillId="3" borderId="2" xfId="0" applyFont="1" applyFill="1" applyBorder="1" applyAlignment="1">
      <alignment horizontal="center" vertical="center" textRotation="90" wrapText="1"/>
    </xf>
    <xf numFmtId="0" fontId="11" fillId="0" borderId="0" xfId="0" applyFont="1"/>
    <xf numFmtId="0" fontId="8" fillId="8" borderId="0" xfId="0" applyFont="1" applyFill="1" applyAlignment="1">
      <alignment horizontal="center" textRotation="180" wrapText="1"/>
    </xf>
    <xf numFmtId="0" fontId="0" fillId="0" borderId="4" xfId="0" applyBorder="1" applyAlignment="1">
      <alignment vertical="center"/>
    </xf>
    <xf numFmtId="0" fontId="0" fillId="0" borderId="8" xfId="0" applyBorder="1" applyAlignment="1">
      <alignment vertical="center"/>
    </xf>
    <xf numFmtId="0" fontId="7" fillId="0" borderId="4" xfId="1" applyFont="1" applyFill="1" applyBorder="1" applyAlignment="1">
      <alignment vertical="center"/>
    </xf>
    <xf numFmtId="0" fontId="7" fillId="0" borderId="4" xfId="1" applyFont="1" applyFill="1" applyBorder="1" applyAlignment="1">
      <alignment vertical="center" wrapText="1"/>
    </xf>
    <xf numFmtId="0" fontId="0" fillId="0" borderId="6" xfId="0" applyBorder="1" applyAlignment="1">
      <alignment vertical="center"/>
    </xf>
    <xf numFmtId="0" fontId="7" fillId="0" borderId="4" xfId="0" applyFont="1" applyBorder="1" applyAlignment="1">
      <alignment vertical="center" wrapText="1"/>
    </xf>
    <xf numFmtId="0" fontId="0" fillId="0" borderId="8" xfId="0" applyBorder="1" applyAlignment="1">
      <alignment vertical="center" wrapText="1"/>
    </xf>
    <xf numFmtId="0" fontId="11" fillId="0" borderId="4" xfId="0" applyFont="1" applyBorder="1" applyAlignment="1">
      <alignment vertical="center" wrapText="1"/>
    </xf>
    <xf numFmtId="0" fontId="7" fillId="0" borderId="8" xfId="0" applyFont="1" applyBorder="1" applyAlignment="1">
      <alignment vertical="center"/>
    </xf>
    <xf numFmtId="0" fontId="0" fillId="0" borderId="5" xfId="0" applyBorder="1" applyAlignment="1">
      <alignment vertical="center" wrapText="1"/>
    </xf>
    <xf numFmtId="0" fontId="0" fillId="0" borderId="9" xfId="0" applyBorder="1" applyAlignment="1">
      <alignment vertical="center" wrapText="1"/>
    </xf>
    <xf numFmtId="0" fontId="7" fillId="0" borderId="8" xfId="0" applyFont="1" applyBorder="1" applyAlignment="1">
      <alignment vertical="center" wrapText="1"/>
    </xf>
    <xf numFmtId="0" fontId="4" fillId="0" borderId="4" xfId="0" applyFont="1" applyBorder="1" applyAlignment="1">
      <alignment vertical="center" wrapText="1"/>
    </xf>
    <xf numFmtId="0" fontId="0" fillId="0" borderId="6" xfId="0" applyBorder="1" applyAlignment="1">
      <alignment vertical="center" wrapText="1"/>
    </xf>
    <xf numFmtId="0" fontId="0" fillId="11" borderId="0" xfId="0" applyFill="1"/>
    <xf numFmtId="0" fontId="11" fillId="0" borderId="0" xfId="2" applyFont="1"/>
    <xf numFmtId="0" fontId="0" fillId="0" borderId="21" xfId="0" applyBorder="1" applyAlignment="1">
      <alignment vertical="center" wrapText="1"/>
    </xf>
    <xf numFmtId="0" fontId="0" fillId="14" borderId="0" xfId="0" applyFill="1"/>
    <xf numFmtId="0" fontId="11" fillId="14" borderId="10" xfId="0" applyFont="1" applyFill="1" applyBorder="1"/>
    <xf numFmtId="0" fontId="0" fillId="0" borderId="8" xfId="0" applyBorder="1" applyAlignment="1">
      <alignment vertical="top" wrapText="1"/>
    </xf>
    <xf numFmtId="0" fontId="0" fillId="13" borderId="12" xfId="0" applyFill="1" applyBorder="1" applyAlignment="1">
      <alignment textRotation="180" wrapText="1"/>
    </xf>
    <xf numFmtId="0" fontId="2" fillId="8" borderId="0" xfId="0" applyFont="1" applyFill="1"/>
    <xf numFmtId="0" fontId="0" fillId="8" borderId="0" xfId="0" applyFill="1"/>
    <xf numFmtId="0" fontId="0" fillId="8" borderId="23" xfId="0" applyFill="1" applyBorder="1"/>
    <xf numFmtId="0" fontId="0" fillId="0" borderId="16" xfId="0" applyBorder="1" applyAlignment="1">
      <alignment vertical="center" wrapText="1"/>
    </xf>
    <xf numFmtId="0" fontId="0" fillId="0" borderId="22" xfId="0" applyBorder="1" applyAlignment="1">
      <alignment horizontal="center"/>
    </xf>
    <xf numFmtId="0" fontId="8" fillId="8" borderId="22" xfId="0" applyFont="1" applyFill="1" applyBorder="1" applyAlignment="1">
      <alignment horizontal="center" vertical="center" textRotation="180"/>
    </xf>
    <xf numFmtId="0" fontId="0" fillId="0" borderId="35" xfId="0" applyBorder="1" applyAlignment="1">
      <alignment wrapText="1"/>
    </xf>
    <xf numFmtId="0" fontId="0" fillId="0" borderId="36" xfId="0" applyBorder="1" applyAlignment="1">
      <alignment wrapText="1"/>
    </xf>
    <xf numFmtId="0" fontId="0" fillId="0" borderId="37" xfId="0" applyBorder="1" applyAlignment="1">
      <alignment wrapText="1"/>
    </xf>
    <xf numFmtId="0" fontId="8" fillId="8" borderId="39" xfId="0" applyFont="1" applyFill="1" applyBorder="1" applyAlignment="1">
      <alignment horizontal="center" vertical="center" textRotation="180"/>
    </xf>
    <xf numFmtId="0" fontId="0" fillId="0" borderId="28" xfId="0" applyBorder="1" applyAlignment="1">
      <alignment horizontal="center" textRotation="180" wrapText="1"/>
    </xf>
    <xf numFmtId="0" fontId="0" fillId="0" borderId="29" xfId="0" applyBorder="1" applyAlignment="1">
      <alignment horizontal="center" textRotation="180" wrapText="1"/>
    </xf>
    <xf numFmtId="0" fontId="0" fillId="0" borderId="30" xfId="0" applyBorder="1" applyAlignment="1">
      <alignment horizontal="center" textRotation="180" wrapText="1"/>
    </xf>
    <xf numFmtId="0" fontId="0" fillId="0" borderId="27" xfId="0" applyBorder="1" applyAlignment="1">
      <alignment horizontal="center" textRotation="180" wrapText="1"/>
    </xf>
    <xf numFmtId="0" fontId="0" fillId="0" borderId="31" xfId="0" applyBorder="1" applyAlignment="1">
      <alignment horizontal="center" textRotation="180" wrapText="1"/>
    </xf>
    <xf numFmtId="0" fontId="13" fillId="0" borderId="0" xfId="0" applyFont="1" applyAlignment="1">
      <alignment horizontal="center" textRotation="180" wrapText="1"/>
    </xf>
    <xf numFmtId="0" fontId="13" fillId="0" borderId="33" xfId="0" applyFont="1" applyBorder="1" applyAlignment="1">
      <alignment textRotation="180" wrapText="1"/>
    </xf>
    <xf numFmtId="0" fontId="0" fillId="8" borderId="4" xfId="0" applyFill="1" applyBorder="1"/>
    <xf numFmtId="0" fontId="8" fillId="8" borderId="0" xfId="0" applyFont="1" applyFill="1" applyAlignment="1">
      <alignment horizontal="center" textRotation="180"/>
    </xf>
    <xf numFmtId="0" fontId="13" fillId="0" borderId="39" xfId="0" applyFont="1" applyBorder="1" applyAlignment="1">
      <alignment horizontal="center" textRotation="180" wrapText="1"/>
    </xf>
    <xf numFmtId="0" fontId="13" fillId="0" borderId="33" xfId="0" applyFont="1" applyBorder="1" applyAlignment="1">
      <alignment horizontal="center" textRotation="180" wrapText="1"/>
    </xf>
    <xf numFmtId="0" fontId="13" fillId="8" borderId="0" xfId="0" applyFont="1" applyFill="1" applyAlignment="1">
      <alignment horizontal="center" textRotation="180" wrapText="1"/>
    </xf>
    <xf numFmtId="0" fontId="13" fillId="8" borderId="22" xfId="0" applyFont="1" applyFill="1" applyBorder="1" applyAlignment="1">
      <alignment horizontal="center" textRotation="180" wrapText="1"/>
    </xf>
    <xf numFmtId="0" fontId="13" fillId="8" borderId="22" xfId="0" applyFont="1" applyFill="1" applyBorder="1" applyAlignment="1">
      <alignment textRotation="180" wrapText="1"/>
    </xf>
    <xf numFmtId="0" fontId="13" fillId="8" borderId="40" xfId="0" applyFont="1" applyFill="1" applyBorder="1" applyAlignment="1">
      <alignment textRotation="180" wrapText="1"/>
    </xf>
    <xf numFmtId="0" fontId="13" fillId="0" borderId="0" xfId="0" applyFont="1"/>
    <xf numFmtId="0" fontId="13" fillId="0" borderId="0" xfId="0" applyFont="1" applyAlignment="1">
      <alignment wrapText="1"/>
    </xf>
    <xf numFmtId="0" fontId="8" fillId="10" borderId="0" xfId="0" applyFont="1" applyFill="1"/>
    <xf numFmtId="0" fontId="2" fillId="0" borderId="4" xfId="0" applyFont="1" applyBorder="1" applyAlignment="1">
      <alignment horizontal="center" vertical="center" textRotation="180" wrapText="1"/>
    </xf>
    <xf numFmtId="0" fontId="0" fillId="0" borderId="41" xfId="0" applyBorder="1" applyAlignment="1">
      <alignment wrapText="1"/>
    </xf>
    <xf numFmtId="0" fontId="0" fillId="0" borderId="26" xfId="0" applyBorder="1"/>
    <xf numFmtId="0" fontId="13" fillId="0" borderId="0" xfId="0" applyFont="1" applyAlignment="1">
      <alignment horizontal="center" textRotation="180"/>
    </xf>
    <xf numFmtId="0" fontId="13" fillId="0" borderId="5" xfId="0" applyFont="1" applyBorder="1" applyAlignment="1">
      <alignment textRotation="180" wrapText="1"/>
    </xf>
    <xf numFmtId="0" fontId="11" fillId="0" borderId="33" xfId="0" applyFont="1" applyBorder="1" applyAlignment="1">
      <alignment horizontal="center" textRotation="180" wrapText="1"/>
    </xf>
    <xf numFmtId="0" fontId="11" fillId="0" borderId="10" xfId="0" applyFont="1" applyBorder="1" applyAlignment="1">
      <alignment vertical="center" wrapText="1"/>
    </xf>
    <xf numFmtId="0" fontId="11" fillId="0" borderId="10" xfId="0" applyFont="1" applyBorder="1" applyAlignment="1">
      <alignment vertical="center"/>
    </xf>
    <xf numFmtId="0" fontId="11" fillId="0" borderId="10" xfId="0" applyFont="1" applyBorder="1" applyAlignment="1">
      <alignment wrapText="1"/>
    </xf>
    <xf numFmtId="0" fontId="11" fillId="0" borderId="10" xfId="0" applyFont="1" applyBorder="1"/>
    <xf numFmtId="0" fontId="12" fillId="0" borderId="0" xfId="0" applyFont="1"/>
    <xf numFmtId="0" fontId="8" fillId="0" borderId="0" xfId="0" applyFont="1"/>
    <xf numFmtId="0" fontId="23" fillId="8" borderId="15" xfId="0" applyFont="1" applyFill="1" applyBorder="1"/>
    <xf numFmtId="0" fontId="25" fillId="0" borderId="0" xfId="0" applyFont="1" applyAlignment="1">
      <alignment horizontal="center" vertical="center"/>
    </xf>
    <xf numFmtId="0" fontId="26" fillId="0" borderId="0" xfId="0" applyFont="1" applyAlignment="1">
      <alignment vertical="center"/>
    </xf>
    <xf numFmtId="0" fontId="25" fillId="0" borderId="0" xfId="0" applyFont="1" applyAlignment="1">
      <alignment vertical="center"/>
    </xf>
    <xf numFmtId="0" fontId="26" fillId="0" borderId="0" xfId="0" applyFont="1" applyAlignment="1">
      <alignment horizontal="center" vertical="center"/>
    </xf>
    <xf numFmtId="0" fontId="26" fillId="0" borderId="42" xfId="0" applyFont="1" applyBorder="1" applyAlignment="1">
      <alignment horizontal="center" vertical="center"/>
    </xf>
    <xf numFmtId="0" fontId="26" fillId="0" borderId="42" xfId="0" applyFont="1" applyBorder="1" applyAlignment="1">
      <alignment vertical="center"/>
    </xf>
    <xf numFmtId="0" fontId="26" fillId="0" borderId="0" xfId="0" applyFont="1" applyAlignment="1">
      <alignment horizontal="center" vertical="center" wrapText="1"/>
    </xf>
    <xf numFmtId="0" fontId="25" fillId="0" borderId="47" xfId="0" applyFont="1" applyBorder="1" applyAlignment="1">
      <alignment horizontal="center" vertical="center"/>
    </xf>
    <xf numFmtId="0" fontId="25" fillId="0" borderId="42" xfId="0" applyFont="1" applyBorder="1" applyAlignment="1">
      <alignment horizontal="center" vertical="center"/>
    </xf>
    <xf numFmtId="0" fontId="25" fillId="0" borderId="42" xfId="0" applyFont="1" applyBorder="1" applyAlignment="1">
      <alignment vertical="center"/>
    </xf>
    <xf numFmtId="0" fontId="25" fillId="0" borderId="47" xfId="0" applyFont="1" applyBorder="1" applyAlignment="1">
      <alignment vertical="center"/>
    </xf>
    <xf numFmtId="0" fontId="25" fillId="0" borderId="47" xfId="0" applyFont="1" applyBorder="1" applyAlignment="1">
      <alignment vertical="center" wrapText="1"/>
    </xf>
    <xf numFmtId="0" fontId="25" fillId="0" borderId="0" xfId="0" applyFont="1" applyAlignment="1">
      <alignment vertical="center" wrapText="1"/>
    </xf>
    <xf numFmtId="0" fontId="25" fillId="0" borderId="42" xfId="0" applyFont="1" applyBorder="1" applyAlignment="1">
      <alignment vertical="center" wrapText="1"/>
    </xf>
    <xf numFmtId="0" fontId="0" fillId="0" borderId="44" xfId="0" applyBorder="1" applyAlignment="1">
      <alignment wrapText="1"/>
    </xf>
    <xf numFmtId="0" fontId="27" fillId="0" borderId="0" xfId="0" applyFont="1" applyAlignment="1">
      <alignment horizontal="left" vertical="center" wrapText="1"/>
    </xf>
    <xf numFmtId="0" fontId="8" fillId="8" borderId="0" xfId="0" applyFont="1" applyFill="1" applyAlignment="1">
      <alignment horizontal="left" wrapText="1"/>
    </xf>
    <xf numFmtId="0" fontId="4" fillId="0" borderId="5" xfId="0" applyFont="1" applyBorder="1" applyAlignment="1">
      <alignment vertical="center" wrapText="1"/>
    </xf>
    <xf numFmtId="0" fontId="9" fillId="0" borderId="4" xfId="0" applyFont="1" applyBorder="1" applyAlignment="1">
      <alignment vertical="center" textRotation="180" wrapText="1"/>
    </xf>
    <xf numFmtId="0" fontId="17" fillId="0" borderId="0" xfId="0" applyFont="1"/>
    <xf numFmtId="0" fontId="9" fillId="0" borderId="0" xfId="0" applyFont="1"/>
    <xf numFmtId="0" fontId="0" fillId="0" borderId="0" xfId="0" applyAlignment="1">
      <alignment horizontal="right" wrapText="1"/>
    </xf>
    <xf numFmtId="0" fontId="0" fillId="8" borderId="0" xfId="0" applyFill="1" applyAlignment="1">
      <alignment wrapText="1"/>
    </xf>
    <xf numFmtId="0" fontId="11" fillId="0" borderId="38" xfId="0" applyFont="1" applyBorder="1"/>
    <xf numFmtId="0" fontId="0" fillId="0" borderId="0" xfId="0" applyAlignment="1">
      <alignment horizontal="center" vertical="top" wrapText="1"/>
    </xf>
    <xf numFmtId="0" fontId="0" fillId="0" borderId="45" xfId="0" applyBorder="1" applyAlignment="1">
      <alignment wrapText="1"/>
    </xf>
    <xf numFmtId="0" fontId="11" fillId="0" borderId="28" xfId="0" applyFont="1" applyBorder="1" applyAlignment="1">
      <alignment horizontal="center" textRotation="180" wrapText="1"/>
    </xf>
    <xf numFmtId="0" fontId="0" fillId="8" borderId="0" xfId="0" applyFill="1" applyAlignment="1">
      <alignment horizontal="center" textRotation="180" wrapText="1"/>
    </xf>
    <xf numFmtId="0" fontId="11" fillId="8" borderId="0" xfId="0" applyFont="1" applyFill="1" applyAlignment="1">
      <alignment horizontal="center" textRotation="180" wrapText="1"/>
    </xf>
    <xf numFmtId="0" fontId="0" fillId="8" borderId="32" xfId="0" applyFill="1" applyBorder="1" applyAlignment="1">
      <alignment horizontal="center" textRotation="180" wrapText="1"/>
    </xf>
    <xf numFmtId="0" fontId="8" fillId="8" borderId="57" xfId="0" applyFont="1" applyFill="1" applyBorder="1" applyAlignment="1">
      <alignment horizontal="center" vertical="center" textRotation="180"/>
    </xf>
    <xf numFmtId="0" fontId="2" fillId="0" borderId="47" xfId="0" applyFont="1" applyBorder="1" applyAlignment="1">
      <alignment wrapText="1"/>
    </xf>
    <xf numFmtId="0" fontId="8" fillId="8" borderId="37" xfId="0" applyFont="1" applyFill="1" applyBorder="1" applyAlignment="1">
      <alignment horizontal="center" vertical="center" textRotation="180"/>
    </xf>
    <xf numFmtId="0" fontId="0" fillId="0" borderId="59" xfId="0" applyBorder="1" applyAlignment="1">
      <alignment horizontal="center" textRotation="180" wrapText="1"/>
    </xf>
    <xf numFmtId="0" fontId="0" fillId="0" borderId="33" xfId="0" applyBorder="1" applyAlignment="1">
      <alignment horizontal="center" textRotation="180" wrapText="1"/>
    </xf>
    <xf numFmtId="0" fontId="0" fillId="0" borderId="40" xfId="0" applyBorder="1" applyAlignment="1">
      <alignment horizontal="center" textRotation="180" wrapText="1"/>
    </xf>
    <xf numFmtId="0" fontId="0" fillId="0" borderId="39" xfId="0" applyBorder="1" applyAlignment="1">
      <alignment horizontal="center" textRotation="180" wrapText="1"/>
    </xf>
    <xf numFmtId="0" fontId="0" fillId="0" borderId="60" xfId="0" applyBorder="1" applyAlignment="1">
      <alignment horizontal="center" textRotation="180" wrapText="1"/>
    </xf>
    <xf numFmtId="0" fontId="0" fillId="8" borderId="43" xfId="0" applyFill="1" applyBorder="1"/>
    <xf numFmtId="0" fontId="0" fillId="8" borderId="47" xfId="0" applyFill="1" applyBorder="1"/>
    <xf numFmtId="0" fontId="0" fillId="8" borderId="50" xfId="0" applyFill="1" applyBorder="1"/>
    <xf numFmtId="0" fontId="11" fillId="0" borderId="8" xfId="0" applyFont="1" applyBorder="1" applyAlignment="1">
      <alignment vertical="center" wrapText="1"/>
    </xf>
    <xf numFmtId="0" fontId="8" fillId="8" borderId="0" xfId="0" applyFont="1" applyFill="1" applyAlignment="1">
      <alignment horizontal="left"/>
    </xf>
    <xf numFmtId="0" fontId="12" fillId="8" borderId="0" xfId="0" applyFont="1" applyFill="1" applyAlignment="1">
      <alignment horizontal="left"/>
    </xf>
    <xf numFmtId="0" fontId="19" fillId="8" borderId="0" xfId="0" applyFont="1" applyFill="1" applyAlignment="1">
      <alignment horizontal="left" vertical="center" textRotation="90"/>
    </xf>
    <xf numFmtId="0" fontId="11" fillId="8" borderId="0" xfId="0" applyFont="1" applyFill="1" applyAlignment="1">
      <alignment horizontal="left"/>
    </xf>
    <xf numFmtId="0" fontId="5" fillId="0" borderId="17" xfId="0" applyFont="1" applyBorder="1" applyAlignment="1">
      <alignment horizontal="left" vertical="top" wrapText="1"/>
    </xf>
    <xf numFmtId="0" fontId="5" fillId="0" borderId="13" xfId="0" applyFont="1" applyBorder="1" applyAlignment="1">
      <alignment horizontal="left" vertical="top" wrapText="1"/>
    </xf>
    <xf numFmtId="0" fontId="0" fillId="0" borderId="13" xfId="0" applyBorder="1" applyAlignment="1">
      <alignment vertical="top"/>
    </xf>
    <xf numFmtId="0" fontId="0" fillId="0" borderId="18" xfId="0" applyBorder="1" applyAlignment="1">
      <alignment vertical="top"/>
    </xf>
    <xf numFmtId="0" fontId="0" fillId="0" borderId="38" xfId="0" applyBorder="1" applyAlignment="1">
      <alignment vertical="top"/>
    </xf>
    <xf numFmtId="0" fontId="0" fillId="0" borderId="17" xfId="0" applyBorder="1" applyAlignment="1">
      <alignment vertical="top" wrapText="1"/>
    </xf>
    <xf numFmtId="0" fontId="0" fillId="0" borderId="50" xfId="0" applyBorder="1" applyAlignment="1">
      <alignment vertical="top"/>
    </xf>
    <xf numFmtId="0" fontId="0" fillId="0" borderId="56" xfId="0" applyBorder="1" applyAlignment="1">
      <alignment vertical="top" wrapText="1"/>
    </xf>
    <xf numFmtId="0" fontId="0" fillId="0" borderId="0" xfId="0" applyAlignment="1">
      <alignment vertical="top" wrapText="1"/>
    </xf>
    <xf numFmtId="0" fontId="7" fillId="0" borderId="0" xfId="0" applyFont="1" applyAlignment="1">
      <alignment vertical="top" wrapText="1"/>
    </xf>
    <xf numFmtId="0" fontId="4" fillId="0" borderId="13" xfId="0" applyFont="1" applyBorder="1" applyAlignment="1">
      <alignment vertical="center" wrapText="1"/>
    </xf>
    <xf numFmtId="0" fontId="11" fillId="0" borderId="10" xfId="0" applyFont="1" applyBorder="1" applyAlignment="1">
      <alignment horizontal="center" vertical="center" wrapText="1"/>
    </xf>
    <xf numFmtId="0" fontId="27" fillId="0" borderId="0" xfId="0" applyFont="1" applyAlignment="1">
      <alignment vertical="center"/>
    </xf>
    <xf numFmtId="0" fontId="29" fillId="0" borderId="42" xfId="0" applyFont="1" applyBorder="1" applyAlignment="1">
      <alignment vertical="center"/>
    </xf>
    <xf numFmtId="0" fontId="29" fillId="0" borderId="0" xfId="0" applyFont="1" applyAlignment="1">
      <alignment vertical="center" wrapText="1"/>
    </xf>
    <xf numFmtId="0" fontId="27" fillId="0" borderId="47" xfId="0" applyFont="1" applyBorder="1" applyAlignment="1">
      <alignment horizontal="left" vertical="center" wrapText="1"/>
    </xf>
    <xf numFmtId="0" fontId="27" fillId="0" borderId="42" xfId="0" applyFont="1" applyBorder="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center" wrapText="1"/>
    </xf>
    <xf numFmtId="0" fontId="2" fillId="0" borderId="10" xfId="0" applyFont="1" applyBorder="1" applyAlignment="1">
      <alignment horizontal="center" vertical="center" textRotation="90" wrapText="1"/>
    </xf>
    <xf numFmtId="0" fontId="2" fillId="7" borderId="10" xfId="0" applyFont="1" applyFill="1" applyBorder="1" applyAlignment="1">
      <alignment horizontal="center" vertical="center" textRotation="90" wrapText="1"/>
    </xf>
    <xf numFmtId="0" fontId="2" fillId="6" borderId="10" xfId="0" applyFont="1" applyFill="1" applyBorder="1" applyAlignment="1">
      <alignment horizontal="center" vertical="center" textRotation="90" wrapText="1"/>
    </xf>
    <xf numFmtId="0" fontId="2" fillId="5" borderId="10" xfId="0" applyFont="1" applyFill="1" applyBorder="1" applyAlignment="1">
      <alignment horizontal="center" vertical="center" textRotation="90" wrapText="1"/>
    </xf>
    <xf numFmtId="0" fontId="8" fillId="4" borderId="10" xfId="0" applyFont="1" applyFill="1" applyBorder="1" applyAlignment="1">
      <alignment horizontal="center" vertical="center" textRotation="90" wrapText="1"/>
    </xf>
    <xf numFmtId="0" fontId="5" fillId="0" borderId="4" xfId="0" applyFont="1" applyBorder="1" applyAlignment="1">
      <alignment vertical="center" wrapText="1"/>
    </xf>
    <xf numFmtId="0" fontId="25" fillId="0" borderId="41" xfId="0" applyFont="1" applyBorder="1" applyAlignment="1">
      <alignment vertical="center" wrapText="1"/>
    </xf>
    <xf numFmtId="0" fontId="11" fillId="0" borderId="41" xfId="0" applyFont="1" applyBorder="1" applyAlignment="1">
      <alignment horizontal="left" vertical="center" wrapText="1"/>
    </xf>
    <xf numFmtId="0" fontId="18" fillId="16" borderId="6" xfId="0" applyFont="1" applyFill="1" applyBorder="1" applyAlignment="1">
      <alignment vertical="center" wrapText="1"/>
    </xf>
    <xf numFmtId="0" fontId="0" fillId="16" borderId="10" xfId="0" applyFill="1" applyBorder="1" applyAlignment="1">
      <alignment vertical="center"/>
    </xf>
    <xf numFmtId="0" fontId="7" fillId="16" borderId="4" xfId="1" applyFont="1" applyFill="1" applyBorder="1" applyAlignment="1">
      <alignment vertical="center" wrapText="1"/>
    </xf>
    <xf numFmtId="0" fontId="10" fillId="16" borderId="4" xfId="0" applyFont="1" applyFill="1" applyBorder="1" applyAlignment="1">
      <alignment vertical="center" wrapText="1"/>
    </xf>
    <xf numFmtId="0" fontId="7" fillId="16" borderId="4" xfId="0" applyFont="1" applyFill="1" applyBorder="1" applyAlignment="1">
      <alignment vertical="center" wrapText="1"/>
    </xf>
    <xf numFmtId="0" fontId="0" fillId="16" borderId="4" xfId="0" applyFill="1" applyBorder="1" applyAlignment="1">
      <alignment vertical="center" wrapText="1"/>
    </xf>
    <xf numFmtId="0" fontId="10" fillId="16" borderId="18" xfId="0" applyFont="1" applyFill="1" applyBorder="1" applyAlignment="1">
      <alignment vertical="center" wrapText="1"/>
    </xf>
    <xf numFmtId="0" fontId="0" fillId="16" borderId="6" xfId="0" applyFill="1" applyBorder="1" applyAlignment="1">
      <alignment vertical="center"/>
    </xf>
    <xf numFmtId="0" fontId="0" fillId="16" borderId="4" xfId="0" applyFill="1" applyBorder="1" applyAlignment="1">
      <alignment vertical="center"/>
    </xf>
    <xf numFmtId="0" fontId="11" fillId="16" borderId="4" xfId="0" applyFont="1" applyFill="1" applyBorder="1" applyAlignment="1">
      <alignment vertical="center"/>
    </xf>
    <xf numFmtId="0" fontId="0" fillId="16" borderId="4" xfId="0" applyFill="1" applyBorder="1" applyAlignment="1">
      <alignment wrapText="1"/>
    </xf>
    <xf numFmtId="0" fontId="0" fillId="16" borderId="16" xfId="0" applyFill="1" applyBorder="1" applyAlignment="1">
      <alignment vertical="center"/>
    </xf>
    <xf numFmtId="0" fontId="10" fillId="16" borderId="6" xfId="0" applyFont="1" applyFill="1" applyBorder="1" applyAlignment="1">
      <alignment vertical="center" wrapText="1"/>
    </xf>
    <xf numFmtId="0" fontId="0" fillId="0" borderId="0" xfId="0" applyAlignment="1">
      <alignment vertical="center" textRotation="180" wrapText="1"/>
    </xf>
    <xf numFmtId="0" fontId="0" fillId="16" borderId="4" xfId="0" applyFill="1" applyBorder="1" applyAlignment="1">
      <alignment vertical="top" wrapText="1"/>
    </xf>
    <xf numFmtId="0" fontId="0" fillId="0" borderId="4" xfId="0" applyBorder="1" applyAlignment="1">
      <alignment vertical="center" textRotation="180" wrapText="1"/>
    </xf>
    <xf numFmtId="0" fontId="0" fillId="16" borderId="4" xfId="0" applyFill="1" applyBorder="1"/>
    <xf numFmtId="0" fontId="0" fillId="16" borderId="4" xfId="0" applyFill="1" applyBorder="1" applyAlignment="1">
      <alignment vertical="top"/>
    </xf>
    <xf numFmtId="0" fontId="7" fillId="16" borderId="4" xfId="0" applyFont="1" applyFill="1" applyBorder="1" applyAlignment="1">
      <alignment vertical="top" wrapText="1"/>
    </xf>
    <xf numFmtId="0" fontId="7" fillId="16" borderId="4" xfId="0" applyFont="1" applyFill="1" applyBorder="1" applyAlignment="1">
      <alignment wrapText="1"/>
    </xf>
    <xf numFmtId="0" fontId="10" fillId="16" borderId="4" xfId="0" applyFont="1" applyFill="1" applyBorder="1" applyAlignment="1">
      <alignment wrapText="1"/>
    </xf>
    <xf numFmtId="0" fontId="11" fillId="16" borderId="4" xfId="0" applyFont="1" applyFill="1" applyBorder="1" applyAlignment="1">
      <alignment wrapText="1"/>
    </xf>
    <xf numFmtId="0" fontId="9" fillId="16" borderId="4" xfId="0" applyFont="1" applyFill="1" applyBorder="1" applyAlignment="1">
      <alignment wrapText="1"/>
    </xf>
    <xf numFmtId="0" fontId="0" fillId="16" borderId="4" xfId="0" applyFill="1" applyBorder="1" applyAlignment="1">
      <alignment textRotation="180" wrapText="1"/>
    </xf>
    <xf numFmtId="0" fontId="2" fillId="16" borderId="4" xfId="0" applyFont="1" applyFill="1" applyBorder="1" applyAlignment="1">
      <alignment wrapText="1"/>
    </xf>
    <xf numFmtId="0" fontId="4" fillId="16" borderId="4" xfId="0" applyFont="1" applyFill="1" applyBorder="1" applyAlignment="1">
      <alignment wrapText="1"/>
    </xf>
    <xf numFmtId="0" fontId="11" fillId="16" borderId="4" xfId="0" applyFont="1" applyFill="1" applyBorder="1" applyAlignment="1">
      <alignment vertical="top" wrapText="1"/>
    </xf>
    <xf numFmtId="0" fontId="20" fillId="16" borderId="4" xfId="0" applyFont="1" applyFill="1" applyBorder="1" applyAlignment="1">
      <alignment vertical="center" textRotation="90" wrapText="1"/>
    </xf>
    <xf numFmtId="0" fontId="10" fillId="16" borderId="4" xfId="0" applyFont="1" applyFill="1" applyBorder="1" applyAlignment="1">
      <alignment vertical="top" wrapText="1"/>
    </xf>
    <xf numFmtId="0" fontId="0" fillId="0" borderId="34" xfId="0" applyBorder="1" applyAlignment="1">
      <alignment vertical="top" wrapText="1"/>
    </xf>
    <xf numFmtId="0" fontId="5" fillId="0" borderId="16" xfId="0" applyFont="1" applyBorder="1" applyAlignment="1">
      <alignment vertical="top"/>
    </xf>
    <xf numFmtId="0" fontId="5" fillId="0" borderId="8" xfId="0" applyFont="1" applyBorder="1" applyAlignment="1">
      <alignment vertical="top"/>
    </xf>
    <xf numFmtId="0" fontId="0" fillId="0" borderId="26" xfId="0" applyBorder="1" applyAlignment="1">
      <alignment vertical="top"/>
    </xf>
    <xf numFmtId="0" fontId="0" fillId="0" borderId="10" xfId="0" applyBorder="1" applyAlignment="1">
      <alignment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horizontal="left" wrapText="1"/>
    </xf>
    <xf numFmtId="0" fontId="11" fillId="0" borderId="4" xfId="0" applyFont="1" applyBorder="1" applyAlignment="1">
      <alignment horizontal="left" wrapText="1"/>
    </xf>
    <xf numFmtId="0" fontId="5" fillId="0" borderId="36" xfId="0" applyFont="1" applyBorder="1" applyAlignment="1">
      <alignment wrapText="1"/>
    </xf>
    <xf numFmtId="0" fontId="5" fillId="0" borderId="36" xfId="0" applyFont="1" applyBorder="1" applyAlignment="1">
      <alignment horizontal="left" wrapText="1"/>
    </xf>
    <xf numFmtId="0" fontId="0" fillId="0" borderId="54" xfId="0" applyBorder="1" applyAlignment="1">
      <alignment horizontal="center" textRotation="180" wrapText="1"/>
    </xf>
    <xf numFmtId="0" fontId="0" fillId="0" borderId="52" xfId="0" applyBorder="1" applyAlignment="1">
      <alignment horizontal="center" textRotation="180" wrapText="1"/>
    </xf>
    <xf numFmtId="0" fontId="0" fillId="0" borderId="53" xfId="0" applyBorder="1" applyAlignment="1">
      <alignment horizontal="center" textRotation="180" wrapText="1"/>
    </xf>
    <xf numFmtId="0" fontId="0" fillId="0" borderId="46" xfId="0" applyBorder="1" applyAlignment="1">
      <alignment horizontal="center" textRotation="180" wrapText="1"/>
    </xf>
    <xf numFmtId="0" fontId="7" fillId="0" borderId="28" xfId="0" applyFont="1" applyBorder="1" applyAlignment="1">
      <alignment horizontal="center" textRotation="180" wrapText="1"/>
    </xf>
    <xf numFmtId="0" fontId="0" fillId="0" borderId="44" xfId="0" applyBorder="1" applyAlignment="1">
      <alignment horizontal="left" vertical="top" wrapText="1"/>
    </xf>
    <xf numFmtId="0" fontId="0" fillId="15" borderId="0" xfId="0" applyFill="1"/>
    <xf numFmtId="0" fontId="0" fillId="12" borderId="0" xfId="0" applyFill="1"/>
    <xf numFmtId="0" fontId="7" fillId="0" borderId="68" xfId="0" applyFont="1" applyBorder="1" applyAlignment="1">
      <alignment horizontal="center" vertical="center" wrapText="1"/>
    </xf>
    <xf numFmtId="0" fontId="7" fillId="0" borderId="66" xfId="0" applyFont="1" applyBorder="1" applyAlignment="1">
      <alignment horizontal="center" vertical="center" textRotation="90" wrapText="1"/>
    </xf>
    <xf numFmtId="0" fontId="18" fillId="0" borderId="0" xfId="0" applyFont="1" applyAlignment="1">
      <alignment vertical="center" wrapText="1"/>
    </xf>
    <xf numFmtId="0" fontId="7" fillId="0" borderId="69" xfId="0" applyFont="1" applyBorder="1" applyAlignment="1">
      <alignment horizontal="center" vertical="center" wrapText="1"/>
    </xf>
    <xf numFmtId="0" fontId="7" fillId="0" borderId="70" xfId="0" applyFont="1" applyBorder="1" applyAlignment="1">
      <alignment horizontal="center" vertical="center" wrapText="1"/>
    </xf>
    <xf numFmtId="0" fontId="33" fillId="0" borderId="10" xfId="0" applyFont="1" applyBorder="1" applyAlignment="1">
      <alignment vertical="center" wrapText="1"/>
    </xf>
    <xf numFmtId="0" fontId="8" fillId="4" borderId="10"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33" fillId="0" borderId="10" xfId="0" applyFont="1" applyBorder="1" applyAlignment="1">
      <alignment wrapText="1"/>
    </xf>
    <xf numFmtId="0" fontId="33" fillId="10" borderId="26" xfId="0" applyFont="1" applyFill="1" applyBorder="1" applyAlignment="1">
      <alignment wrapText="1"/>
    </xf>
    <xf numFmtId="0" fontId="11" fillId="0" borderId="6" xfId="0" applyFont="1" applyBorder="1" applyAlignment="1">
      <alignment vertical="center" wrapText="1"/>
    </xf>
    <xf numFmtId="0" fontId="11" fillId="0" borderId="4" xfId="1" applyFont="1" applyFill="1" applyBorder="1" applyAlignment="1">
      <alignment vertical="center" wrapText="1"/>
    </xf>
    <xf numFmtId="0" fontId="0" fillId="0" borderId="13" xfId="0" applyBorder="1" applyAlignment="1">
      <alignment vertical="center" wrapText="1"/>
    </xf>
    <xf numFmtId="0" fontId="0" fillId="6" borderId="8" xfId="0" applyFill="1" applyBorder="1" applyAlignment="1">
      <alignment vertical="center"/>
    </xf>
    <xf numFmtId="0" fontId="0" fillId="7" borderId="10" xfId="0" applyFill="1" applyBorder="1" applyAlignment="1">
      <alignment vertical="center"/>
    </xf>
    <xf numFmtId="0" fontId="30" fillId="16" borderId="4" xfId="0" applyFont="1" applyFill="1" applyBorder="1" applyAlignment="1">
      <alignment vertical="center" wrapText="1"/>
    </xf>
    <xf numFmtId="0" fontId="0" fillId="6" borderId="4" xfId="0" applyFill="1" applyBorder="1" applyAlignment="1">
      <alignment vertical="center"/>
    </xf>
    <xf numFmtId="0" fontId="0" fillId="6" borderId="16" xfId="0" applyFill="1" applyBorder="1" applyAlignment="1">
      <alignment vertical="center"/>
    </xf>
    <xf numFmtId="0" fontId="0" fillId="0" borderId="4" xfId="0" applyBorder="1" applyAlignment="1">
      <alignment wrapText="1"/>
    </xf>
    <xf numFmtId="0" fontId="7" fillId="0" borderId="61" xfId="0" applyFont="1" applyBorder="1" applyAlignment="1">
      <alignment vertical="center" wrapText="1"/>
    </xf>
    <xf numFmtId="0" fontId="11" fillId="0" borderId="71" xfId="0" applyFont="1" applyBorder="1" applyAlignment="1">
      <alignment vertical="center" wrapText="1"/>
    </xf>
    <xf numFmtId="0" fontId="0" fillId="6" borderId="15" xfId="0" applyFill="1" applyBorder="1" applyAlignment="1">
      <alignment vertical="center"/>
    </xf>
    <xf numFmtId="0" fontId="0" fillId="6" borderId="10" xfId="0" applyFill="1" applyBorder="1" applyAlignment="1">
      <alignment vertical="center"/>
    </xf>
    <xf numFmtId="0" fontId="0" fillId="0" borderId="5" xfId="0" applyBorder="1" applyAlignment="1">
      <alignment vertical="center"/>
    </xf>
    <xf numFmtId="0" fontId="0" fillId="5" borderId="4" xfId="0" applyFill="1" applyBorder="1" applyAlignment="1">
      <alignment vertical="center"/>
    </xf>
    <xf numFmtId="0" fontId="11" fillId="7" borderId="4" xfId="0" applyFont="1" applyFill="1" applyBorder="1" applyAlignment="1">
      <alignment vertical="center"/>
    </xf>
    <xf numFmtId="0" fontId="7" fillId="0" borderId="6" xfId="0" applyFont="1" applyBorder="1" applyAlignment="1">
      <alignment horizontal="center" vertical="center" wrapText="1"/>
    </xf>
    <xf numFmtId="0" fontId="18" fillId="16" borderId="4" xfId="0" applyFont="1" applyFill="1" applyBorder="1" applyAlignment="1">
      <alignment vertical="center" wrapText="1"/>
    </xf>
    <xf numFmtId="0" fontId="37" fillId="0" borderId="0" xfId="0" applyFont="1" applyAlignment="1">
      <alignment horizontal="left" vertical="center" indent="1"/>
    </xf>
    <xf numFmtId="0" fontId="37" fillId="0" borderId="0" xfId="0" applyFont="1" applyAlignment="1">
      <alignment horizontal="left" vertical="center" indent="2"/>
    </xf>
    <xf numFmtId="0" fontId="37" fillId="0" borderId="0" xfId="0" applyFont="1" applyAlignment="1">
      <alignment horizontal="left" vertical="center" indent="3"/>
    </xf>
    <xf numFmtId="0" fontId="11" fillId="0" borderId="10" xfId="0" applyFont="1" applyBorder="1" applyAlignment="1">
      <alignment horizontal="left" vertical="center" wrapText="1"/>
    </xf>
    <xf numFmtId="0" fontId="7" fillId="0" borderId="43" xfId="0" applyFont="1" applyBorder="1" applyAlignment="1">
      <alignment horizontal="center" vertical="center" wrapText="1"/>
    </xf>
    <xf numFmtId="0" fontId="0" fillId="0" borderId="47" xfId="0" applyBorder="1" applyAlignment="1">
      <alignment vertical="center" wrapText="1"/>
    </xf>
    <xf numFmtId="0" fontId="11" fillId="0" borderId="36" xfId="0" applyFont="1" applyBorder="1" applyAlignment="1">
      <alignment vertical="center" wrapText="1"/>
    </xf>
    <xf numFmtId="0" fontId="11" fillId="0" borderId="36" xfId="0" applyFont="1" applyBorder="1" applyAlignment="1">
      <alignment wrapText="1"/>
    </xf>
    <xf numFmtId="0" fontId="11" fillId="0" borderId="36" xfId="0" applyFont="1" applyBorder="1" applyAlignment="1">
      <alignment horizontal="left" wrapText="1"/>
    </xf>
    <xf numFmtId="0" fontId="0" fillId="0" borderId="35" xfId="0" applyBorder="1"/>
    <xf numFmtId="0" fontId="0" fillId="0" borderId="36" xfId="0" applyBorder="1"/>
    <xf numFmtId="0" fontId="0" fillId="0" borderId="37" xfId="0" applyBorder="1"/>
    <xf numFmtId="0" fontId="32" fillId="0" borderId="36" xfId="0" applyFont="1" applyBorder="1"/>
    <xf numFmtId="0" fontId="14" fillId="0" borderId="72" xfId="0" applyFont="1" applyBorder="1" applyAlignment="1">
      <alignment horizontal="center" vertical="center" textRotation="90"/>
    </xf>
    <xf numFmtId="0" fontId="0" fillId="7" borderId="0" xfId="0" applyFill="1" applyAlignment="1">
      <alignment vertical="center"/>
    </xf>
    <xf numFmtId="0" fontId="7" fillId="0" borderId="4" xfId="0" applyFont="1" applyBorder="1" applyAlignment="1">
      <alignment wrapText="1"/>
    </xf>
    <xf numFmtId="0" fontId="38" fillId="0" borderId="4" xfId="0" applyFont="1" applyBorder="1" applyAlignment="1">
      <alignment vertical="center" wrapText="1"/>
    </xf>
    <xf numFmtId="0" fontId="34" fillId="0" borderId="9" xfId="0" applyFont="1" applyBorder="1" applyAlignment="1">
      <alignment vertical="center" wrapText="1"/>
    </xf>
    <xf numFmtId="0" fontId="0" fillId="3" borderId="5" xfId="0" applyFill="1" applyBorder="1" applyAlignment="1">
      <alignment vertical="center" wrapText="1"/>
    </xf>
    <xf numFmtId="0" fontId="0" fillId="3" borderId="4" xfId="0" applyFill="1" applyBorder="1" applyAlignment="1">
      <alignment vertical="center" textRotation="180" wrapText="1"/>
    </xf>
    <xf numFmtId="0" fontId="0" fillId="10" borderId="4" xfId="0" applyFill="1" applyBorder="1" applyAlignment="1">
      <alignment vertical="center" textRotation="180" wrapText="1"/>
    </xf>
    <xf numFmtId="0" fontId="0" fillId="3" borderId="4" xfId="0" applyFill="1" applyBorder="1" applyAlignment="1">
      <alignment vertical="top" wrapText="1"/>
    </xf>
    <xf numFmtId="0" fontId="0" fillId="10" borderId="4" xfId="0" applyFill="1" applyBorder="1" applyAlignment="1">
      <alignment vertical="top" wrapText="1"/>
    </xf>
    <xf numFmtId="0" fontId="0" fillId="11" borderId="4" xfId="0" applyFill="1" applyBorder="1" applyAlignment="1">
      <alignment vertical="top" wrapText="1"/>
    </xf>
    <xf numFmtId="0" fontId="0" fillId="12" borderId="4" xfId="0" applyFill="1" applyBorder="1" applyAlignment="1">
      <alignment vertical="top" wrapText="1"/>
    </xf>
    <xf numFmtId="0" fontId="0" fillId="3" borderId="4" xfId="0" applyFill="1" applyBorder="1" applyAlignment="1">
      <alignment vertical="center" wrapText="1"/>
    </xf>
    <xf numFmtId="0" fontId="0" fillId="0" borderId="7" xfId="0" applyBorder="1"/>
    <xf numFmtId="0" fontId="0" fillId="11" borderId="4" xfId="0" applyFill="1" applyBorder="1"/>
    <xf numFmtId="0" fontId="0" fillId="0" borderId="17" xfId="0" applyBorder="1" applyAlignment="1">
      <alignment horizontal="center" textRotation="180" wrapText="1"/>
    </xf>
    <xf numFmtId="0" fontId="0" fillId="0" borderId="10" xfId="0" applyBorder="1" applyAlignment="1">
      <alignment horizontal="center" textRotation="180" wrapText="1"/>
    </xf>
    <xf numFmtId="0" fontId="0" fillId="0" borderId="8" xfId="0" applyBorder="1"/>
    <xf numFmtId="0" fontId="0" fillId="0" borderId="13" xfId="0" applyBorder="1"/>
    <xf numFmtId="0" fontId="0" fillId="0" borderId="10" xfId="0" applyBorder="1"/>
    <xf numFmtId="0" fontId="0" fillId="10" borderId="0" xfId="0" applyFill="1" applyAlignment="1">
      <alignment vertical="center" textRotation="180" wrapText="1"/>
    </xf>
    <xf numFmtId="0" fontId="11" fillId="0" borderId="4" xfId="0" applyFont="1" applyBorder="1" applyAlignment="1">
      <alignment wrapText="1"/>
    </xf>
    <xf numFmtId="0" fontId="0" fillId="10" borderId="4" xfId="0" applyFill="1" applyBorder="1" applyAlignment="1">
      <alignment vertical="center" wrapText="1"/>
    </xf>
    <xf numFmtId="0" fontId="0" fillId="0" borderId="41" xfId="0" applyBorder="1" applyAlignment="1">
      <alignment horizontal="center" textRotation="180" wrapText="1"/>
    </xf>
    <xf numFmtId="0" fontId="0" fillId="0" borderId="76" xfId="0" applyBorder="1" applyAlignment="1">
      <alignment horizontal="center" textRotation="180" wrapText="1"/>
    </xf>
    <xf numFmtId="0" fontId="0" fillId="0" borderId="48" xfId="0" applyBorder="1" applyAlignment="1">
      <alignment horizontal="center" textRotation="180" wrapText="1"/>
    </xf>
    <xf numFmtId="0" fontId="0" fillId="3" borderId="9" xfId="0" applyFill="1" applyBorder="1" applyAlignment="1">
      <alignment vertical="center" wrapText="1"/>
    </xf>
    <xf numFmtId="0" fontId="4" fillId="0" borderId="0" xfId="0" applyFont="1" applyAlignment="1">
      <alignment wrapText="1"/>
    </xf>
    <xf numFmtId="0" fontId="0" fillId="11" borderId="4" xfId="0" applyFill="1" applyBorder="1" applyAlignment="1">
      <alignment vertical="center" wrapText="1"/>
    </xf>
    <xf numFmtId="0" fontId="0" fillId="0" borderId="0" xfId="0" applyAlignment="1">
      <alignment horizontal="center" vertical="top"/>
    </xf>
    <xf numFmtId="0" fontId="4" fillId="0" borderId="41" xfId="0" applyFont="1" applyBorder="1" applyAlignment="1">
      <alignment wrapText="1"/>
    </xf>
    <xf numFmtId="0" fontId="0" fillId="12" borderId="4" xfId="0" applyFill="1" applyBorder="1" applyAlignment="1">
      <alignment vertical="center" wrapText="1"/>
    </xf>
    <xf numFmtId="0" fontId="0" fillId="16" borderId="8" xfId="0" applyFill="1" applyBorder="1"/>
    <xf numFmtId="0" fontId="0" fillId="16" borderId="13" xfId="0" applyFill="1" applyBorder="1"/>
    <xf numFmtId="0" fontId="0" fillId="16" borderId="10" xfId="0" applyFill="1" applyBorder="1" applyAlignment="1">
      <alignment horizontal="center"/>
    </xf>
    <xf numFmtId="0" fontId="0" fillId="3" borderId="13" xfId="0" applyFill="1" applyBorder="1" applyAlignment="1">
      <alignment vertical="center" wrapText="1"/>
    </xf>
    <xf numFmtId="0" fontId="6" fillId="0" borderId="68" xfId="2" applyBorder="1" applyAlignment="1">
      <alignment horizontal="center" vertical="center" wrapText="1"/>
    </xf>
    <xf numFmtId="0" fontId="11" fillId="15" borderId="8" xfId="0" applyFont="1" applyFill="1" applyBorder="1" applyAlignment="1">
      <alignment vertical="center" wrapText="1"/>
    </xf>
    <xf numFmtId="0" fontId="31" fillId="0" borderId="41" xfId="0" applyFont="1" applyBorder="1" applyAlignment="1">
      <alignment wrapText="1"/>
    </xf>
    <xf numFmtId="0" fontId="7" fillId="17" borderId="0" xfId="0" applyFont="1" applyFill="1" applyAlignment="1">
      <alignment vertical="center" textRotation="180" wrapText="1"/>
    </xf>
    <xf numFmtId="0" fontId="0" fillId="16" borderId="8" xfId="0" applyFill="1" applyBorder="1" applyAlignment="1">
      <alignment vertical="top" wrapText="1"/>
    </xf>
    <xf numFmtId="0" fontId="0" fillId="16" borderId="13" xfId="0" applyFill="1" applyBorder="1" applyAlignment="1">
      <alignment vertical="top" wrapText="1"/>
    </xf>
    <xf numFmtId="0" fontId="0" fillId="0" borderId="13" xfId="0" applyBorder="1" applyAlignment="1">
      <alignment wrapText="1"/>
    </xf>
    <xf numFmtId="0" fontId="8" fillId="18" borderId="0" xfId="0" applyFont="1" applyFill="1" applyAlignment="1">
      <alignment horizontal="center" wrapText="1"/>
    </xf>
    <xf numFmtId="0" fontId="0" fillId="15" borderId="10" xfId="0" applyFill="1" applyBorder="1"/>
    <xf numFmtId="0" fontId="0" fillId="16" borderId="38" xfId="0" applyFill="1" applyBorder="1"/>
    <xf numFmtId="0" fontId="0" fillId="11" borderId="38" xfId="0" applyFill="1" applyBorder="1"/>
    <xf numFmtId="0" fontId="0" fillId="11" borderId="14" xfId="0" applyFill="1" applyBorder="1"/>
    <xf numFmtId="0" fontId="0" fillId="16" borderId="55" xfId="0" applyFill="1" applyBorder="1"/>
    <xf numFmtId="0" fontId="0" fillId="16" borderId="14" xfId="0" applyFill="1" applyBorder="1"/>
    <xf numFmtId="0" fontId="0" fillId="11" borderId="21" xfId="0" applyFill="1" applyBorder="1"/>
    <xf numFmtId="0" fontId="0" fillId="16" borderId="21" xfId="0" applyFill="1" applyBorder="1"/>
    <xf numFmtId="0" fontId="0" fillId="0" borderId="49" xfId="0" applyBorder="1"/>
    <xf numFmtId="0" fontId="0" fillId="16" borderId="49" xfId="0" applyFill="1" applyBorder="1"/>
    <xf numFmtId="0" fontId="0" fillId="16" borderId="10" xfId="0" applyFill="1" applyBorder="1"/>
    <xf numFmtId="0" fontId="0" fillId="15" borderId="38" xfId="0" applyFill="1" applyBorder="1"/>
    <xf numFmtId="0" fontId="24" fillId="16" borderId="0" xfId="0" applyFont="1" applyFill="1"/>
    <xf numFmtId="0" fontId="0" fillId="15" borderId="50" xfId="0" applyFill="1" applyBorder="1"/>
    <xf numFmtId="0" fontId="0" fillId="15" borderId="54" xfId="0" applyFill="1" applyBorder="1"/>
    <xf numFmtId="0" fontId="0" fillId="0" borderId="4" xfId="0" quotePrefix="1" applyBorder="1"/>
    <xf numFmtId="0" fontId="8" fillId="8" borderId="0" xfId="0" applyFont="1" applyFill="1" applyAlignment="1">
      <alignment horizontal="center" wrapText="1"/>
    </xf>
    <xf numFmtId="0" fontId="31" fillId="0" borderId="0" xfId="0" applyFont="1" applyAlignment="1">
      <alignment wrapText="1"/>
    </xf>
    <xf numFmtId="0" fontId="12" fillId="8" borderId="0" xfId="0" applyFont="1" applyFill="1" applyAlignment="1">
      <alignment horizontal="center" wrapText="1"/>
    </xf>
    <xf numFmtId="0" fontId="12" fillId="8" borderId="0" xfId="0" applyFont="1" applyFill="1" applyAlignment="1">
      <alignment wrapText="1"/>
    </xf>
    <xf numFmtId="0" fontId="0" fillId="0" borderId="79" xfId="0" applyBorder="1" applyAlignment="1">
      <alignment wrapText="1"/>
    </xf>
    <xf numFmtId="0" fontId="0" fillId="8" borderId="79" xfId="0" applyFill="1" applyBorder="1" applyAlignment="1">
      <alignment wrapText="1"/>
    </xf>
    <xf numFmtId="0" fontId="0" fillId="0" borderId="79" xfId="0" applyBorder="1" applyAlignment="1">
      <alignment horizontal="right" wrapText="1"/>
    </xf>
    <xf numFmtId="0" fontId="0" fillId="0" borderId="74" xfId="0" applyBorder="1"/>
    <xf numFmtId="0" fontId="4" fillId="0" borderId="74" xfId="0" applyFont="1" applyBorder="1" applyAlignment="1">
      <alignment wrapText="1"/>
    </xf>
    <xf numFmtId="0" fontId="0" fillId="0" borderId="74" xfId="0" applyBorder="1" applyAlignment="1">
      <alignment wrapText="1"/>
    </xf>
    <xf numFmtId="0" fontId="12" fillId="8" borderId="0" xfId="0" applyFont="1" applyFill="1" applyAlignment="1">
      <alignment vertical="top" wrapText="1"/>
    </xf>
    <xf numFmtId="0" fontId="8" fillId="18" borderId="79" xfId="0" applyFont="1" applyFill="1" applyBorder="1" applyAlignment="1">
      <alignment horizontal="center" wrapText="1"/>
    </xf>
    <xf numFmtId="0" fontId="30" fillId="0" borderId="0" xfId="0" applyFont="1" applyAlignment="1">
      <alignment wrapText="1"/>
    </xf>
    <xf numFmtId="0" fontId="10" fillId="0" borderId="0" xfId="0" applyFont="1" applyAlignment="1">
      <alignment wrapText="1"/>
    </xf>
    <xf numFmtId="0" fontId="11" fillId="0" borderId="5" xfId="0" applyFont="1" applyBorder="1" applyAlignment="1">
      <alignment vertical="center" wrapText="1"/>
    </xf>
    <xf numFmtId="0" fontId="18" fillId="0" borderId="5" xfId="0" applyFont="1" applyBorder="1" applyAlignment="1">
      <alignment vertical="center" wrapText="1"/>
    </xf>
    <xf numFmtId="0" fontId="18" fillId="0" borderId="9" xfId="0" applyFont="1" applyBorder="1" applyAlignment="1">
      <alignment vertical="center" wrapText="1"/>
    </xf>
    <xf numFmtId="0" fontId="18" fillId="0" borderId="8" xfId="0" applyFont="1" applyBorder="1" applyAlignment="1">
      <alignment vertical="center" wrapText="1"/>
    </xf>
    <xf numFmtId="0" fontId="10" fillId="0" borderId="4" xfId="0" applyFont="1" applyBorder="1" applyAlignment="1">
      <alignment vertical="center"/>
    </xf>
    <xf numFmtId="0" fontId="18" fillId="0" borderId="7" xfId="0" applyFont="1" applyBorder="1" applyAlignment="1">
      <alignment vertical="center" wrapText="1"/>
    </xf>
    <xf numFmtId="0" fontId="10" fillId="0" borderId="0" xfId="0" applyFont="1" applyAlignment="1">
      <alignment vertical="center" wrapText="1"/>
    </xf>
    <xf numFmtId="0" fontId="18" fillId="0" borderId="4" xfId="0" applyFont="1" applyBorder="1" applyAlignment="1">
      <alignment vertical="center" wrapText="1"/>
    </xf>
    <xf numFmtId="0" fontId="11" fillId="16" borderId="16" xfId="0" applyFont="1" applyFill="1" applyBorder="1" applyAlignment="1">
      <alignment vertical="center" wrapText="1"/>
    </xf>
    <xf numFmtId="0" fontId="10" fillId="0" borderId="4" xfId="0" applyFont="1" applyBorder="1" applyAlignment="1">
      <alignment vertical="center" wrapText="1"/>
    </xf>
    <xf numFmtId="0" fontId="11" fillId="16" borderId="4" xfId="0" applyFont="1" applyFill="1" applyBorder="1" applyAlignment="1">
      <alignment vertical="center" wrapText="1"/>
    </xf>
    <xf numFmtId="0" fontId="30" fillId="0" borderId="6" xfId="0" applyFont="1" applyBorder="1" applyAlignment="1">
      <alignment vertical="center" wrapText="1"/>
    </xf>
    <xf numFmtId="0" fontId="21" fillId="0" borderId="4" xfId="0" applyFont="1" applyBorder="1" applyAlignment="1">
      <alignment vertical="center" wrapText="1"/>
    </xf>
    <xf numFmtId="0" fontId="18" fillId="0" borderId="4" xfId="0" applyFont="1" applyBorder="1" applyAlignment="1">
      <alignment wrapText="1"/>
    </xf>
    <xf numFmtId="0" fontId="11" fillId="16" borderId="0" xfId="0" applyFont="1" applyFill="1" applyAlignment="1">
      <alignment horizontal="left" vertical="center" wrapText="1"/>
    </xf>
    <xf numFmtId="0" fontId="21" fillId="0" borderId="6" xfId="0" applyFont="1" applyBorder="1" applyAlignment="1">
      <alignment vertical="center" wrapText="1"/>
    </xf>
    <xf numFmtId="0" fontId="21" fillId="0" borderId="0" xfId="0" applyFont="1" applyAlignment="1">
      <alignment vertical="center" wrapText="1"/>
    </xf>
    <xf numFmtId="0" fontId="4" fillId="0" borderId="21" xfId="0" applyFont="1" applyBorder="1" applyAlignment="1">
      <alignment horizontal="center" textRotation="180" wrapText="1"/>
    </xf>
    <xf numFmtId="0" fontId="4" fillId="0" borderId="74" xfId="0" applyFont="1" applyBorder="1"/>
    <xf numFmtId="0" fontId="0" fillId="0" borderId="0" xfId="0" quotePrefix="1" applyAlignment="1">
      <alignment wrapText="1"/>
    </xf>
    <xf numFmtId="0" fontId="30" fillId="0" borderId="74" xfId="0" applyFont="1" applyBorder="1" applyAlignment="1">
      <alignment wrapText="1"/>
    </xf>
    <xf numFmtId="0" fontId="42" fillId="10" borderId="0" xfId="0" applyFont="1" applyFill="1" applyAlignment="1">
      <alignment vertical="center" wrapText="1"/>
    </xf>
    <xf numFmtId="0" fontId="0" fillId="0" borderId="4" xfId="0" applyBorder="1" applyAlignment="1">
      <alignment vertical="top" wrapText="1"/>
    </xf>
    <xf numFmtId="0" fontId="2" fillId="0" borderId="41" xfId="0" applyFont="1" applyBorder="1" applyAlignment="1">
      <alignment wrapText="1"/>
    </xf>
    <xf numFmtId="0" fontId="0" fillId="0" borderId="10" xfId="0" applyBorder="1" applyAlignment="1">
      <alignment vertical="top" wrapText="1"/>
    </xf>
    <xf numFmtId="0" fontId="12" fillId="8" borderId="79" xfId="0" applyFont="1" applyFill="1" applyBorder="1" applyAlignment="1">
      <alignment wrapText="1"/>
    </xf>
    <xf numFmtId="0" fontId="12" fillId="0" borderId="0" xfId="0" applyFont="1" applyAlignment="1">
      <alignment wrapText="1"/>
    </xf>
    <xf numFmtId="0" fontId="4" fillId="3" borderId="41" xfId="0" applyFont="1" applyFill="1" applyBorder="1" applyAlignment="1">
      <alignment wrapText="1"/>
    </xf>
    <xf numFmtId="0" fontId="2" fillId="0" borderId="10" xfId="0" applyFont="1" applyBorder="1" applyAlignment="1">
      <alignment horizontal="center" vertical="center" wrapText="1"/>
    </xf>
    <xf numFmtId="0" fontId="2" fillId="16" borderId="10" xfId="0" applyFont="1" applyFill="1" applyBorder="1" applyAlignment="1">
      <alignment horizontal="center" vertical="center" wrapText="1"/>
    </xf>
    <xf numFmtId="0" fontId="40" fillId="0" borderId="74" xfId="0" applyFont="1" applyBorder="1" applyAlignment="1">
      <alignment vertical="center"/>
    </xf>
    <xf numFmtId="0" fontId="43" fillId="0" borderId="74" xfId="0" applyFont="1" applyBorder="1" applyAlignment="1">
      <alignment wrapText="1"/>
    </xf>
    <xf numFmtId="0" fontId="7" fillId="0" borderId="7" xfId="0" applyFont="1" applyBorder="1" applyAlignment="1">
      <alignment horizontal="center" vertical="center" wrapText="1"/>
    </xf>
    <xf numFmtId="0" fontId="0" fillId="0" borderId="15" xfId="0" applyBorder="1" applyAlignment="1">
      <alignment horizontal="center" vertical="center" wrapText="1"/>
    </xf>
    <xf numFmtId="0" fontId="0" fillId="0" borderId="21" xfId="0" applyBorder="1" applyAlignment="1">
      <alignment horizontal="center" vertical="center" wrapText="1"/>
    </xf>
    <xf numFmtId="0" fontId="7" fillId="0" borderId="74" xfId="0" applyFont="1" applyBorder="1" applyAlignment="1">
      <alignment horizontal="center" vertical="center" wrapText="1"/>
    </xf>
    <xf numFmtId="0" fontId="11" fillId="0" borderId="68" xfId="0" applyFont="1" applyBorder="1" applyAlignment="1">
      <alignment horizontal="center" vertical="center" wrapText="1"/>
    </xf>
    <xf numFmtId="0" fontId="11" fillId="0" borderId="78" xfId="0" applyFont="1" applyBorder="1" applyAlignment="1">
      <alignment horizontal="center" vertical="center" wrapText="1"/>
    </xf>
    <xf numFmtId="0" fontId="0" fillId="0" borderId="10" xfId="0" applyBorder="1" applyAlignment="1">
      <alignment horizontal="center" vertical="center" wrapText="1"/>
    </xf>
    <xf numFmtId="0" fontId="7" fillId="0" borderId="0" xfId="0" applyFont="1" applyAlignment="1">
      <alignment horizontal="center" vertical="center" wrapText="1"/>
    </xf>
    <xf numFmtId="0" fontId="7" fillId="3" borderId="61"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74" xfId="0" applyFont="1" applyFill="1" applyBorder="1" applyAlignment="1">
      <alignment horizontal="center" vertical="center" wrapText="1"/>
    </xf>
    <xf numFmtId="0" fontId="7" fillId="0" borderId="47" xfId="0" applyFont="1" applyBorder="1" applyAlignment="1">
      <alignment horizontal="center" vertical="center" wrapText="1"/>
    </xf>
    <xf numFmtId="0" fontId="7" fillId="3" borderId="82" xfId="0" applyFont="1" applyFill="1" applyBorder="1" applyAlignment="1">
      <alignment vertical="center" wrapText="1"/>
    </xf>
    <xf numFmtId="0" fontId="7" fillId="3" borderId="72" xfId="0" applyFont="1" applyFill="1" applyBorder="1" applyAlignment="1">
      <alignment vertical="center" wrapText="1"/>
    </xf>
    <xf numFmtId="0" fontId="7" fillId="0" borderId="10" xfId="0" applyFont="1" applyBorder="1" applyAlignment="1">
      <alignment horizontal="center" vertical="center" wrapText="1"/>
    </xf>
    <xf numFmtId="0" fontId="7" fillId="0" borderId="10" xfId="0" applyFont="1" applyBorder="1" applyAlignment="1">
      <alignment vertical="center" wrapText="1"/>
    </xf>
    <xf numFmtId="0" fontId="7" fillId="0" borderId="38" xfId="0" applyFont="1" applyBorder="1" applyAlignment="1">
      <alignment vertical="center" wrapText="1"/>
    </xf>
    <xf numFmtId="0" fontId="7" fillId="0" borderId="82" xfId="0" applyFont="1" applyBorder="1" applyAlignment="1">
      <alignment horizontal="center" vertical="center" wrapText="1"/>
    </xf>
    <xf numFmtId="0" fontId="7" fillId="0" borderId="0" xfId="0" applyFont="1" applyAlignment="1">
      <alignment vertical="center" wrapText="1"/>
    </xf>
    <xf numFmtId="0" fontId="0" fillId="0" borderId="5" xfId="0" applyBorder="1" applyAlignment="1">
      <alignment horizontal="center" vertical="center" textRotation="90"/>
    </xf>
    <xf numFmtId="0" fontId="0" fillId="3" borderId="10" xfId="0" applyFill="1" applyBorder="1" applyAlignment="1">
      <alignment vertical="center" wrapText="1"/>
    </xf>
    <xf numFmtId="0" fontId="0" fillId="0" borderId="76" xfId="0" applyBorder="1" applyAlignment="1">
      <alignment horizontal="center" vertical="center" wrapText="1"/>
    </xf>
    <xf numFmtId="0" fontId="0" fillId="0" borderId="10" xfId="0" applyBorder="1" applyAlignment="1">
      <alignment vertical="center"/>
    </xf>
    <xf numFmtId="0" fontId="7" fillId="3" borderId="6" xfId="0" applyFont="1" applyFill="1" applyBorder="1" applyAlignment="1">
      <alignment horizontal="center" vertical="center" wrapText="1"/>
    </xf>
    <xf numFmtId="0" fontId="0" fillId="0" borderId="6" xfId="0" applyBorder="1" applyAlignment="1">
      <alignment wrapText="1"/>
    </xf>
    <xf numFmtId="0" fontId="12" fillId="8" borderId="0" xfId="0" applyFont="1" applyFill="1" applyAlignment="1">
      <alignment horizontal="left" wrapText="1"/>
    </xf>
    <xf numFmtId="0" fontId="11" fillId="0" borderId="0" xfId="0" applyFont="1" applyAlignment="1">
      <alignment wrapText="1"/>
    </xf>
    <xf numFmtId="0" fontId="11" fillId="0" borderId="38" xfId="0" applyFont="1" applyBorder="1" applyAlignment="1">
      <alignment wrapText="1"/>
    </xf>
    <xf numFmtId="0" fontId="11" fillId="14" borderId="10" xfId="0" applyFont="1" applyFill="1" applyBorder="1" applyAlignment="1">
      <alignment wrapText="1"/>
    </xf>
    <xf numFmtId="0" fontId="0" fillId="14" borderId="0" xfId="0" applyFill="1" applyAlignment="1">
      <alignment wrapText="1"/>
    </xf>
    <xf numFmtId="0" fontId="2" fillId="0" borderId="0" xfId="0" applyFont="1" applyAlignment="1">
      <alignment wrapText="1"/>
    </xf>
    <xf numFmtId="0" fontId="11" fillId="0" borderId="10" xfId="0" applyFont="1" applyBorder="1" applyAlignment="1">
      <alignment vertical="top" wrapText="1"/>
    </xf>
    <xf numFmtId="0" fontId="2" fillId="4" borderId="10" xfId="0" applyFont="1" applyFill="1" applyBorder="1" applyAlignment="1">
      <alignment horizontal="center" vertical="top" wrapText="1"/>
    </xf>
    <xf numFmtId="0" fontId="2" fillId="5" borderId="10" xfId="0" applyFont="1" applyFill="1" applyBorder="1" applyAlignment="1">
      <alignment horizontal="center" vertical="top" wrapText="1"/>
    </xf>
    <xf numFmtId="0" fontId="2" fillId="7" borderId="10" xfId="0" applyFont="1" applyFill="1" applyBorder="1" applyAlignment="1">
      <alignment horizontal="center" vertical="top" wrapText="1"/>
    </xf>
    <xf numFmtId="0" fontId="0" fillId="0" borderId="6" xfId="0" applyBorder="1" applyAlignment="1">
      <alignment vertical="top" wrapText="1"/>
    </xf>
    <xf numFmtId="0" fontId="0" fillId="0" borderId="21" xfId="0" applyBorder="1" applyAlignment="1">
      <alignment vertical="top" wrapText="1"/>
    </xf>
    <xf numFmtId="0" fontId="7" fillId="0" borderId="4" xfId="1" applyFont="1" applyFill="1" applyBorder="1" applyAlignment="1">
      <alignment vertical="top" wrapText="1"/>
    </xf>
    <xf numFmtId="0" fontId="11" fillId="0" borderId="4" xfId="0" applyFont="1" applyBorder="1" applyAlignment="1">
      <alignment vertical="top" wrapText="1"/>
    </xf>
    <xf numFmtId="0" fontId="0" fillId="0" borderId="5" xfId="0" applyBorder="1" applyAlignment="1">
      <alignment vertical="top" wrapText="1"/>
    </xf>
    <xf numFmtId="0" fontId="7" fillId="0" borderId="4" xfId="0" applyFont="1" applyBorder="1" applyAlignment="1">
      <alignment vertical="top" wrapText="1"/>
    </xf>
    <xf numFmtId="0" fontId="4" fillId="0" borderId="5" xfId="0" applyFont="1" applyBorder="1" applyAlignment="1">
      <alignment vertical="top" wrapText="1"/>
    </xf>
    <xf numFmtId="0" fontId="18" fillId="0" borderId="5" xfId="0" applyFont="1" applyBorder="1" applyAlignment="1">
      <alignment vertical="top" wrapText="1"/>
    </xf>
    <xf numFmtId="0" fontId="0" fillId="0" borderId="13" xfId="0" applyBorder="1" applyAlignment="1">
      <alignment vertical="top" wrapText="1"/>
    </xf>
    <xf numFmtId="0" fontId="4" fillId="0" borderId="4" xfId="0" applyFont="1" applyBorder="1" applyAlignment="1">
      <alignment vertical="top" wrapText="1"/>
    </xf>
    <xf numFmtId="0" fontId="4" fillId="0" borderId="13" xfId="0" applyFont="1" applyBorder="1" applyAlignment="1">
      <alignment vertical="top" wrapText="1"/>
    </xf>
    <xf numFmtId="0" fontId="21" fillId="0" borderId="0" xfId="0" applyFont="1" applyAlignment="1">
      <alignment vertical="top" wrapText="1"/>
    </xf>
    <xf numFmtId="0" fontId="2" fillId="6" borderId="10" xfId="0" applyFont="1" applyFill="1" applyBorder="1" applyAlignment="1">
      <alignment horizontal="center" vertical="center" wrapText="1"/>
    </xf>
    <xf numFmtId="0" fontId="11" fillId="0" borderId="26" xfId="0" applyFont="1" applyBorder="1" applyAlignment="1">
      <alignment vertical="top" wrapText="1"/>
    </xf>
    <xf numFmtId="0" fontId="2" fillId="0" borderId="38" xfId="0" applyFont="1" applyBorder="1" applyAlignment="1">
      <alignment horizontal="center" vertical="center" wrapText="1"/>
    </xf>
    <xf numFmtId="0" fontId="2" fillId="7" borderId="38" xfId="0" applyFont="1" applyFill="1" applyBorder="1" applyAlignment="1">
      <alignment horizontal="center" vertical="center" wrapText="1"/>
    </xf>
    <xf numFmtId="0" fontId="11" fillId="0" borderId="76" xfId="0" applyFont="1" applyBorder="1" applyAlignment="1">
      <alignment wrapText="1"/>
    </xf>
    <xf numFmtId="0" fontId="8" fillId="8" borderId="0" xfId="0" applyFont="1" applyFill="1" applyAlignment="1">
      <alignment horizontal="center" vertical="center" wrapText="1"/>
    </xf>
    <xf numFmtId="0" fontId="13" fillId="16" borderId="10" xfId="0" applyFont="1" applyFill="1" applyBorder="1" applyAlignment="1">
      <alignment horizontal="center" vertical="center" wrapText="1"/>
    </xf>
    <xf numFmtId="0" fontId="0" fillId="0" borderId="4" xfId="0" applyBorder="1" applyAlignment="1">
      <alignment horizontal="left" vertical="top" wrapText="1"/>
    </xf>
    <xf numFmtId="0" fontId="45" fillId="16" borderId="4" xfId="0" applyFont="1" applyFill="1" applyBorder="1" applyAlignment="1">
      <alignment vertical="center" wrapText="1"/>
    </xf>
    <xf numFmtId="0" fontId="0" fillId="0" borderId="10" xfId="0" applyBorder="1" applyAlignment="1">
      <alignment horizontal="left" vertical="center" wrapText="1"/>
    </xf>
    <xf numFmtId="0" fontId="47" fillId="0" borderId="0" xfId="0" applyFont="1" applyAlignment="1">
      <alignment vertical="center"/>
    </xf>
    <xf numFmtId="0" fontId="0" fillId="0" borderId="10" xfId="0" applyBorder="1" applyAlignment="1">
      <alignment horizontal="left" vertical="top" wrapText="1"/>
    </xf>
    <xf numFmtId="0" fontId="6" fillId="0" borderId="0" xfId="2" applyAlignment="1">
      <alignment wrapText="1"/>
    </xf>
    <xf numFmtId="0" fontId="7" fillId="0" borderId="10" xfId="0" applyFont="1" applyBorder="1" applyAlignment="1">
      <alignment horizontal="left" vertical="top" wrapText="1"/>
    </xf>
    <xf numFmtId="0" fontId="2" fillId="0" borderId="10" xfId="0" applyFont="1" applyBorder="1" applyAlignment="1">
      <alignment wrapText="1"/>
    </xf>
    <xf numFmtId="0" fontId="49" fillId="0" borderId="0" xfId="0" applyFont="1" applyAlignment="1">
      <alignment wrapText="1"/>
    </xf>
    <xf numFmtId="0" fontId="50" fillId="0" borderId="0" xfId="0" applyFont="1"/>
    <xf numFmtId="0" fontId="51" fillId="0" borderId="0" xfId="0" applyFont="1"/>
    <xf numFmtId="0" fontId="53" fillId="0" borderId="0" xfId="0" applyFont="1" applyAlignment="1">
      <alignment wrapText="1"/>
    </xf>
    <xf numFmtId="0" fontId="53" fillId="0" borderId="0" xfId="0" applyFont="1"/>
    <xf numFmtId="0" fontId="2" fillId="7" borderId="0" xfId="0" applyFont="1" applyFill="1"/>
    <xf numFmtId="0" fontId="55" fillId="0" borderId="0" xfId="0" applyFont="1"/>
    <xf numFmtId="0" fontId="56" fillId="0" borderId="0" xfId="0" applyFont="1"/>
    <xf numFmtId="0" fontId="0" fillId="0" borderId="10" xfId="0" applyBorder="1" applyAlignment="1">
      <alignment wrapText="1"/>
    </xf>
    <xf numFmtId="0" fontId="58" fillId="22" borderId="0" xfId="0" applyFont="1" applyFill="1" applyAlignment="1">
      <alignment horizontal="left" wrapText="1"/>
    </xf>
    <xf numFmtId="0" fontId="58" fillId="22" borderId="0" xfId="0" applyFont="1" applyFill="1" applyAlignment="1">
      <alignment horizontal="left"/>
    </xf>
    <xf numFmtId="0" fontId="58" fillId="22" borderId="0" xfId="0" applyFont="1" applyFill="1" applyAlignment="1">
      <alignment wrapText="1"/>
    </xf>
    <xf numFmtId="0" fontId="58" fillId="22" borderId="0" xfId="0" applyFont="1" applyFill="1"/>
    <xf numFmtId="0" fontId="59" fillId="0" borderId="0" xfId="0" applyFont="1"/>
    <xf numFmtId="0" fontId="25" fillId="0" borderId="0" xfId="0" applyFont="1" applyAlignment="1">
      <alignment horizontal="left" vertical="center" wrapText="1"/>
    </xf>
    <xf numFmtId="0" fontId="45" fillId="0" borderId="0" xfId="0" applyFont="1" applyAlignment="1">
      <alignment wrapText="1"/>
    </xf>
    <xf numFmtId="0" fontId="44" fillId="0" borderId="0" xfId="0" applyFont="1" applyAlignment="1">
      <alignment wrapText="1"/>
    </xf>
    <xf numFmtId="0" fontId="0" fillId="0" borderId="10" xfId="0" applyBorder="1" applyAlignment="1">
      <alignment horizontal="center" vertical="center"/>
    </xf>
    <xf numFmtId="0" fontId="0" fillId="0" borderId="0" xfId="0" applyAlignment="1">
      <alignment horizontal="left" vertical="top" wrapText="1"/>
    </xf>
    <xf numFmtId="0" fontId="4" fillId="0" borderId="76" xfId="0" applyFont="1" applyBorder="1" applyAlignment="1">
      <alignment horizontal="center" textRotation="180" wrapText="1"/>
    </xf>
    <xf numFmtId="0" fontId="8" fillId="8" borderId="10" xfId="0" applyFont="1" applyFill="1" applyBorder="1"/>
    <xf numFmtId="0" fontId="0" fillId="0" borderId="15" xfId="0" applyBorder="1" applyAlignment="1">
      <alignment horizontal="center" vertical="center"/>
    </xf>
    <xf numFmtId="0" fontId="0" fillId="0" borderId="26" xfId="0" applyBorder="1" applyAlignment="1">
      <alignment vertical="top" wrapText="1"/>
    </xf>
    <xf numFmtId="0" fontId="57" fillId="0" borderId="0" xfId="0" applyFont="1"/>
    <xf numFmtId="0" fontId="60" fillId="0" borderId="0" xfId="0" applyFont="1"/>
    <xf numFmtId="0" fontId="0" fillId="0" borderId="38" xfId="0" applyBorder="1" applyAlignment="1">
      <alignment vertical="top" wrapText="1"/>
    </xf>
    <xf numFmtId="0" fontId="31" fillId="16" borderId="17" xfId="0" applyFont="1" applyFill="1" applyBorder="1" applyAlignment="1">
      <alignment vertical="top" wrapText="1"/>
    </xf>
    <xf numFmtId="0" fontId="40" fillId="16" borderId="13" xfId="0" applyFont="1" applyFill="1" applyBorder="1" applyAlignment="1">
      <alignment vertical="top" wrapText="1"/>
    </xf>
    <xf numFmtId="0" fontId="31" fillId="16" borderId="13" xfId="0" applyFont="1" applyFill="1" applyBorder="1" applyAlignment="1">
      <alignment vertical="top" wrapText="1"/>
    </xf>
    <xf numFmtId="0" fontId="31" fillId="0" borderId="0" xfId="0" applyFont="1" applyAlignment="1">
      <alignment vertical="top" wrapText="1"/>
    </xf>
    <xf numFmtId="0" fontId="0" fillId="16" borderId="18" xfId="0" applyFill="1" applyBorder="1" applyAlignment="1">
      <alignment vertical="top" wrapText="1"/>
    </xf>
    <xf numFmtId="0" fontId="0" fillId="0" borderId="9" xfId="0" applyBorder="1" applyAlignment="1">
      <alignment vertical="top" wrapText="1"/>
    </xf>
    <xf numFmtId="0" fontId="31" fillId="0" borderId="38" xfId="0" applyFont="1" applyBorder="1" applyAlignment="1">
      <alignment vertical="top" wrapText="1"/>
    </xf>
    <xf numFmtId="0" fontId="31" fillId="16" borderId="74" xfId="0" applyFont="1" applyFill="1" applyBorder="1" applyAlignment="1">
      <alignment vertical="top" wrapText="1"/>
    </xf>
    <xf numFmtId="0" fontId="31" fillId="0" borderId="9" xfId="0" applyFont="1" applyBorder="1" applyAlignment="1">
      <alignment vertical="top" wrapText="1"/>
    </xf>
    <xf numFmtId="0" fontId="31" fillId="0" borderId="80" xfId="0" applyFont="1" applyBorder="1" applyAlignment="1">
      <alignment vertical="top" wrapText="1"/>
    </xf>
    <xf numFmtId="0" fontId="31" fillId="0" borderId="74" xfId="0" applyFont="1" applyBorder="1" applyAlignment="1">
      <alignment vertical="top" wrapText="1"/>
    </xf>
    <xf numFmtId="0" fontId="31" fillId="0" borderId="13" xfId="0" applyFont="1" applyBorder="1" applyAlignment="1">
      <alignment vertical="top" wrapText="1"/>
    </xf>
    <xf numFmtId="0" fontId="0" fillId="16" borderId="71" xfId="0" applyFill="1" applyBorder="1" applyAlignment="1">
      <alignment vertical="top" wrapText="1"/>
    </xf>
    <xf numFmtId="0" fontId="31" fillId="0" borderId="8" xfId="0" applyFont="1" applyBorder="1" applyAlignment="1">
      <alignment vertical="top" wrapText="1"/>
    </xf>
    <xf numFmtId="0" fontId="0" fillId="16" borderId="0" xfId="0" applyFill="1" applyAlignment="1">
      <alignment horizontal="left" vertical="top" wrapText="1"/>
    </xf>
    <xf numFmtId="0" fontId="0" fillId="0" borderId="15" xfId="0" applyBorder="1" applyAlignment="1">
      <alignment wrapText="1"/>
    </xf>
    <xf numFmtId="0" fontId="15" fillId="8" borderId="15" xfId="0" applyFont="1" applyFill="1" applyBorder="1"/>
    <xf numFmtId="0" fontId="15" fillId="8" borderId="15" xfId="0" applyFont="1" applyFill="1" applyBorder="1" applyAlignment="1">
      <alignment horizontal="center" wrapText="1"/>
    </xf>
    <xf numFmtId="0" fontId="43" fillId="0" borderId="10" xfId="0" applyFont="1" applyBorder="1" applyAlignment="1">
      <alignment horizontal="center" vertical="center" wrapText="1"/>
    </xf>
    <xf numFmtId="0" fontId="43" fillId="0" borderId="15" xfId="0" applyFont="1" applyBorder="1" applyAlignment="1">
      <alignment horizontal="center" vertical="center" wrapText="1"/>
    </xf>
    <xf numFmtId="0" fontId="32" fillId="0" borderId="0" xfId="0" applyFont="1"/>
    <xf numFmtId="0" fontId="0" fillId="0" borderId="5" xfId="0" applyBorder="1" applyAlignment="1">
      <alignment horizontal="center" vertical="center" wrapText="1"/>
    </xf>
    <xf numFmtId="0" fontId="0" fillId="10" borderId="0" xfId="0" applyFill="1" applyAlignment="1">
      <alignment horizontal="center" vertical="center" wrapText="1"/>
    </xf>
    <xf numFmtId="0" fontId="7" fillId="21" borderId="0" xfId="0" applyFont="1" applyFill="1" applyAlignment="1">
      <alignment horizontal="center" vertical="center" wrapText="1"/>
    </xf>
    <xf numFmtId="0" fontId="0" fillId="0" borderId="0" xfId="0" applyAlignment="1">
      <alignment horizontal="center"/>
    </xf>
    <xf numFmtId="0" fontId="0" fillId="0" borderId="15" xfId="0" applyBorder="1" applyAlignment="1">
      <alignment vertical="center" wrapText="1"/>
    </xf>
    <xf numFmtId="0" fontId="7" fillId="0" borderId="0" xfId="0" applyFont="1" applyAlignment="1">
      <alignment horizontal="left" vertical="top" wrapText="1"/>
    </xf>
    <xf numFmtId="0" fontId="0" fillId="0" borderId="4" xfId="0" applyBorder="1" applyAlignment="1">
      <alignment horizontal="center" textRotation="180" wrapText="1"/>
    </xf>
    <xf numFmtId="0" fontId="0" fillId="11" borderId="47" xfId="0" applyFill="1" applyBorder="1" applyAlignment="1">
      <alignment horizontal="center"/>
    </xf>
    <xf numFmtId="0" fontId="0" fillId="11" borderId="42" xfId="0" applyFill="1" applyBorder="1" applyAlignment="1">
      <alignment horizontal="center"/>
    </xf>
    <xf numFmtId="0" fontId="0" fillId="0" borderId="76" xfId="0" applyBorder="1" applyAlignment="1">
      <alignment horizontal="center" vertical="center"/>
    </xf>
    <xf numFmtId="0" fontId="7" fillId="0" borderId="33" xfId="0" applyFont="1" applyBorder="1" applyAlignment="1">
      <alignment horizontal="center" textRotation="180" wrapText="1"/>
    </xf>
    <xf numFmtId="0" fontId="7" fillId="0" borderId="6" xfId="0" applyFont="1" applyBorder="1" applyAlignment="1">
      <alignment vertical="top" wrapText="1"/>
    </xf>
    <xf numFmtId="0" fontId="7" fillId="0" borderId="4" xfId="0" applyFont="1" applyBorder="1" applyAlignment="1">
      <alignment horizontal="left" vertical="top" wrapText="1"/>
    </xf>
    <xf numFmtId="0" fontId="7" fillId="0" borderId="5" xfId="0" applyFont="1" applyBorder="1" applyAlignment="1">
      <alignment vertical="top" wrapText="1"/>
    </xf>
    <xf numFmtId="0" fontId="11" fillId="0" borderId="8" xfId="0" applyFont="1" applyBorder="1" applyAlignment="1">
      <alignment vertical="top" wrapText="1"/>
    </xf>
    <xf numFmtId="0" fontId="7" fillId="0" borderId="0" xfId="0" applyFont="1" applyAlignment="1">
      <alignment wrapText="1"/>
    </xf>
    <xf numFmtId="0" fontId="31" fillId="0" borderId="17" xfId="0" applyFont="1" applyBorder="1" applyAlignment="1">
      <alignment vertical="top" wrapText="1"/>
    </xf>
    <xf numFmtId="0" fontId="7" fillId="0" borderId="13" xfId="0" applyFont="1" applyBorder="1" applyAlignment="1">
      <alignment vertical="top" wrapText="1"/>
    </xf>
    <xf numFmtId="0" fontId="61" fillId="0" borderId="13" xfId="0" applyFont="1" applyBorder="1" applyAlignment="1">
      <alignment vertical="top" wrapText="1"/>
    </xf>
    <xf numFmtId="0" fontId="0" fillId="0" borderId="0" xfId="0" applyAlignment="1">
      <alignment horizontal="center" wrapText="1"/>
    </xf>
    <xf numFmtId="0" fontId="8" fillId="8" borderId="0" xfId="0" applyFont="1" applyFill="1" applyAlignment="1">
      <alignment horizontal="center" vertical="center" textRotation="180"/>
    </xf>
    <xf numFmtId="0" fontId="0" fillId="0" borderId="43" xfId="0" applyBorder="1" applyAlignment="1">
      <alignment horizontal="center" textRotation="180" wrapText="1"/>
    </xf>
    <xf numFmtId="0" fontId="0" fillId="0" borderId="5" xfId="0" applyBorder="1" applyAlignment="1">
      <alignment horizontal="center" textRotation="180" wrapText="1"/>
    </xf>
    <xf numFmtId="0" fontId="0" fillId="0" borderId="74" xfId="0" applyBorder="1" applyAlignment="1">
      <alignment horizontal="center" textRotation="180" wrapText="1"/>
    </xf>
    <xf numFmtId="0" fontId="0" fillId="8" borderId="21" xfId="0" applyFill="1" applyBorder="1"/>
    <xf numFmtId="0" fontId="0" fillId="8" borderId="76" xfId="0" applyFill="1" applyBorder="1"/>
    <xf numFmtId="0" fontId="8" fillId="8" borderId="23" xfId="0" applyFont="1" applyFill="1" applyBorder="1" applyAlignment="1">
      <alignment horizontal="center" vertical="center"/>
    </xf>
    <xf numFmtId="0" fontId="0" fillId="10" borderId="10" xfId="0" applyFill="1" applyBorder="1" applyAlignment="1">
      <alignment horizontal="center" wrapText="1"/>
    </xf>
    <xf numFmtId="0" fontId="0" fillId="10" borderId="10" xfId="0" applyFill="1" applyBorder="1"/>
    <xf numFmtId="0" fontId="11" fillId="10" borderId="10" xfId="0" applyFont="1" applyFill="1" applyBorder="1" applyAlignment="1">
      <alignment horizontal="center" wrapText="1"/>
    </xf>
    <xf numFmtId="0" fontId="26" fillId="0" borderId="0" xfId="0" applyFont="1"/>
    <xf numFmtId="0" fontId="10" fillId="0" borderId="0" xfId="0" applyFont="1"/>
    <xf numFmtId="0" fontId="5" fillId="0" borderId="0" xfId="0" applyFont="1"/>
    <xf numFmtId="0" fontId="4" fillId="0" borderId="0" xfId="0" applyFont="1" applyAlignment="1">
      <alignment textRotation="180" wrapText="1"/>
    </xf>
    <xf numFmtId="0" fontId="4" fillId="0" borderId="0" xfId="0" applyFont="1" applyAlignment="1">
      <alignment textRotation="180"/>
    </xf>
    <xf numFmtId="0" fontId="10" fillId="0" borderId="74" xfId="0" applyFont="1" applyBorder="1" applyAlignment="1">
      <alignment wrapText="1"/>
    </xf>
    <xf numFmtId="0" fontId="18" fillId="0" borderId="0" xfId="0" applyFont="1"/>
    <xf numFmtId="0" fontId="0" fillId="15" borderId="47" xfId="0" applyFill="1" applyBorder="1" applyAlignment="1">
      <alignment horizontal="center"/>
    </xf>
    <xf numFmtId="0" fontId="0" fillId="15" borderId="42" xfId="0" applyFill="1" applyBorder="1" applyAlignment="1">
      <alignment horizontal="center"/>
    </xf>
    <xf numFmtId="0" fontId="0" fillId="10" borderId="26" xfId="0" applyFill="1" applyBorder="1" applyAlignment="1">
      <alignment horizontal="center" wrapText="1"/>
    </xf>
    <xf numFmtId="0" fontId="0" fillId="11" borderId="10" xfId="0" applyFill="1" applyBorder="1" applyAlignment="1">
      <alignment horizontal="left" vertical="top" wrapText="1"/>
    </xf>
    <xf numFmtId="0" fontId="0" fillId="10" borderId="10" xfId="0" applyFill="1" applyBorder="1" applyAlignment="1">
      <alignment horizontal="center"/>
    </xf>
    <xf numFmtId="0" fontId="0" fillId="10" borderId="10" xfId="0" applyFill="1" applyBorder="1" applyAlignment="1">
      <alignment wrapText="1"/>
    </xf>
    <xf numFmtId="0" fontId="62" fillId="22" borderId="0" xfId="0" applyFont="1" applyFill="1" applyAlignment="1">
      <alignment wrapText="1"/>
    </xf>
    <xf numFmtId="0" fontId="62" fillId="22" borderId="0" xfId="0" applyFont="1" applyFill="1" applyAlignment="1">
      <alignment horizontal="left" wrapText="1"/>
    </xf>
    <xf numFmtId="0" fontId="62" fillId="22" borderId="0" xfId="0" applyFont="1" applyFill="1"/>
    <xf numFmtId="0" fontId="62" fillId="22" borderId="0" xfId="0" applyFont="1" applyFill="1" applyAlignment="1">
      <alignment horizontal="left" vertical="top" wrapText="1"/>
    </xf>
    <xf numFmtId="0" fontId="13" fillId="27" borderId="0" xfId="0" applyFont="1" applyFill="1" applyAlignment="1">
      <alignment horizontal="left" vertical="top" wrapText="1"/>
    </xf>
    <xf numFmtId="0" fontId="7" fillId="27" borderId="0" xfId="0" applyFont="1" applyFill="1" applyAlignment="1">
      <alignment horizontal="left" vertical="top" wrapText="1"/>
    </xf>
    <xf numFmtId="0" fontId="0" fillId="11" borderId="10" xfId="0" applyFill="1" applyBorder="1" applyAlignment="1">
      <alignment vertical="top" wrapText="1"/>
    </xf>
    <xf numFmtId="0" fontId="64" fillId="0" borderId="0" xfId="0" applyFont="1"/>
    <xf numFmtId="0" fontId="65" fillId="0" borderId="0" xfId="0" applyFont="1"/>
    <xf numFmtId="0" fontId="0" fillId="3" borderId="10" xfId="0" applyFill="1" applyBorder="1" applyAlignment="1">
      <alignment vertical="top" wrapText="1"/>
    </xf>
    <xf numFmtId="0" fontId="0" fillId="11" borderId="10" xfId="0" applyFill="1" applyBorder="1" applyAlignment="1">
      <alignment horizontal="center" vertical="top" wrapText="1"/>
    </xf>
    <xf numFmtId="0" fontId="9" fillId="0" borderId="10" xfId="0" applyFont="1" applyBorder="1" applyAlignment="1">
      <alignment horizontal="left" vertical="top" readingOrder="1"/>
    </xf>
    <xf numFmtId="0" fontId="0" fillId="10" borderId="10" xfId="0" applyFill="1" applyBorder="1" applyAlignment="1">
      <alignment horizontal="center" vertical="top" textRotation="180" wrapText="1"/>
    </xf>
    <xf numFmtId="0" fontId="7" fillId="0" borderId="5" xfId="0" applyFont="1" applyBorder="1" applyAlignment="1">
      <alignment horizontal="center" vertical="top" textRotation="180"/>
    </xf>
    <xf numFmtId="0" fontId="0" fillId="0" borderId="15" xfId="0" applyBorder="1" applyAlignment="1">
      <alignment vertical="top"/>
    </xf>
    <xf numFmtId="0" fontId="0" fillId="0" borderId="10" xfId="0" applyBorder="1" applyAlignment="1">
      <alignment vertical="top"/>
    </xf>
    <xf numFmtId="0" fontId="0" fillId="0" borderId="15" xfId="0" applyBorder="1" applyAlignment="1">
      <alignment vertical="top" wrapText="1"/>
    </xf>
    <xf numFmtId="0" fontId="0" fillId="0" borderId="50" xfId="0" applyBorder="1" applyAlignment="1">
      <alignment vertical="top" wrapText="1"/>
    </xf>
    <xf numFmtId="0" fontId="0" fillId="0" borderId="0" xfId="0" applyAlignment="1">
      <alignment vertical="top"/>
    </xf>
    <xf numFmtId="0" fontId="0" fillId="0" borderId="4" xfId="0" applyBorder="1" applyAlignment="1">
      <alignment vertical="top"/>
    </xf>
    <xf numFmtId="0" fontId="7" fillId="0" borderId="10" xfId="0" applyFont="1" applyBorder="1" applyAlignment="1">
      <alignment horizontal="left" vertical="top" readingOrder="1"/>
    </xf>
    <xf numFmtId="0" fontId="0" fillId="11" borderId="0" xfId="0" applyFill="1" applyAlignment="1">
      <alignment horizontal="left" vertical="top" wrapText="1" readingOrder="1"/>
    </xf>
    <xf numFmtId="0" fontId="0" fillId="11" borderId="0" xfId="0" applyFill="1" applyAlignment="1">
      <alignment vertical="top" wrapText="1"/>
    </xf>
    <xf numFmtId="0" fontId="0" fillId="0" borderId="49" xfId="0" applyBorder="1" applyAlignment="1">
      <alignment vertical="top" wrapText="1"/>
    </xf>
    <xf numFmtId="0" fontId="0" fillId="0" borderId="42" xfId="0" applyBorder="1" applyAlignment="1">
      <alignment vertical="top" wrapText="1"/>
    </xf>
    <xf numFmtId="0" fontId="0" fillId="11" borderId="21" xfId="0" applyFill="1" applyBorder="1" applyAlignment="1">
      <alignment vertical="top" wrapText="1"/>
    </xf>
    <xf numFmtId="0" fontId="0" fillId="0" borderId="21" xfId="0" applyBorder="1" applyAlignment="1">
      <alignment vertical="top"/>
    </xf>
    <xf numFmtId="0" fontId="0" fillId="0" borderId="6" xfId="0" applyBorder="1" applyAlignment="1">
      <alignment vertical="top"/>
    </xf>
    <xf numFmtId="0" fontId="4" fillId="0" borderId="0" xfId="0" applyFont="1" applyAlignment="1">
      <alignment vertical="top" wrapText="1"/>
    </xf>
    <xf numFmtId="0" fontId="66" fillId="0" borderId="0" xfId="0" applyFont="1"/>
    <xf numFmtId="0" fontId="0" fillId="8" borderId="10" xfId="0" applyFill="1" applyBorder="1" applyAlignment="1">
      <alignment horizontal="left" vertical="top"/>
    </xf>
    <xf numFmtId="0" fontId="0" fillId="8" borderId="0" xfId="0" applyFill="1" applyAlignment="1">
      <alignment horizontal="left" vertical="top" textRotation="180" wrapText="1"/>
    </xf>
    <xf numFmtId="0" fontId="0" fillId="0" borderId="0" xfId="0" applyAlignment="1">
      <alignment horizontal="left" vertical="top"/>
    </xf>
    <xf numFmtId="0" fontId="0" fillId="11" borderId="15" xfId="0" applyFill="1" applyBorder="1" applyAlignment="1">
      <alignment horizontal="left" vertical="top" wrapText="1"/>
    </xf>
    <xf numFmtId="0" fontId="21" fillId="0" borderId="0" xfId="0" applyFont="1" applyAlignment="1">
      <alignment horizontal="center" vertical="center" wrapText="1"/>
    </xf>
    <xf numFmtId="0" fontId="0" fillId="0" borderId="15" xfId="0" applyBorder="1" applyAlignment="1">
      <alignment horizontal="left" vertical="top" wrapText="1"/>
    </xf>
    <xf numFmtId="0" fontId="4" fillId="0" borderId="0" xfId="0" applyFont="1" applyAlignment="1">
      <alignment horizontal="left" vertical="top" wrapText="1"/>
    </xf>
    <xf numFmtId="0" fontId="0" fillId="0" borderId="10" xfId="0" applyBorder="1" applyAlignment="1">
      <alignment horizontal="center" wrapText="1"/>
    </xf>
    <xf numFmtId="0" fontId="0" fillId="11" borderId="26" xfId="0" applyFill="1" applyBorder="1" applyAlignment="1">
      <alignment horizontal="left" vertical="top" wrapText="1"/>
    </xf>
    <xf numFmtId="0" fontId="67" fillId="22" borderId="0" xfId="0" applyFont="1" applyFill="1" applyAlignment="1">
      <alignment wrapText="1"/>
    </xf>
    <xf numFmtId="0" fontId="68" fillId="0" borderId="0" xfId="0" applyFont="1"/>
    <xf numFmtId="0" fontId="68" fillId="0" borderId="0" xfId="0" applyFont="1" applyAlignment="1">
      <alignment vertical="center"/>
    </xf>
    <xf numFmtId="0" fontId="0" fillId="11" borderId="6" xfId="0" applyFill="1" applyBorder="1" applyAlignment="1">
      <alignment horizontal="left" vertical="top" wrapText="1"/>
    </xf>
    <xf numFmtId="0" fontId="71" fillId="0" borderId="0" xfId="0" applyFont="1"/>
    <xf numFmtId="0" fontId="71" fillId="0" borderId="0" xfId="0" applyFont="1" applyAlignment="1">
      <alignment vertical="center"/>
    </xf>
    <xf numFmtId="0" fontId="0" fillId="8" borderId="26" xfId="0" applyFill="1" applyBorder="1" applyAlignment="1">
      <alignment horizontal="left" vertical="top"/>
    </xf>
    <xf numFmtId="0" fontId="0" fillId="0" borderId="26" xfId="0" applyBorder="1" applyAlignment="1">
      <alignment horizontal="left" vertical="top" wrapText="1"/>
    </xf>
    <xf numFmtId="0" fontId="8" fillId="10" borderId="4" xfId="0" applyFont="1" applyFill="1" applyBorder="1"/>
    <xf numFmtId="0" fontId="2" fillId="8" borderId="4" xfId="0" applyFont="1" applyFill="1" applyBorder="1" applyAlignment="1">
      <alignment horizontal="left" vertical="top"/>
    </xf>
    <xf numFmtId="0" fontId="0" fillId="10" borderId="4" xfId="0" applyFill="1" applyBorder="1" applyAlignment="1">
      <alignment horizontal="left" vertical="top"/>
    </xf>
    <xf numFmtId="0" fontId="0" fillId="0" borderId="4" xfId="0" applyBorder="1" applyAlignment="1">
      <alignment horizontal="left" vertical="top"/>
    </xf>
    <xf numFmtId="0" fontId="0" fillId="11" borderId="4" xfId="0" applyFill="1" applyBorder="1" applyAlignment="1">
      <alignment horizontal="left" vertical="top" wrapText="1"/>
    </xf>
    <xf numFmtId="0" fontId="0" fillId="8" borderId="4" xfId="0" applyFill="1" applyBorder="1" applyAlignment="1">
      <alignment horizontal="left" vertical="top"/>
    </xf>
    <xf numFmtId="0" fontId="10" fillId="0" borderId="4" xfId="0" applyFont="1" applyBorder="1" applyAlignment="1">
      <alignment horizontal="left" vertical="top" wrapText="1"/>
    </xf>
    <xf numFmtId="0" fontId="0" fillId="10" borderId="4" xfId="0" applyFill="1" applyBorder="1" applyAlignment="1">
      <alignment horizontal="left" vertical="top" wrapText="1"/>
    </xf>
    <xf numFmtId="0" fontId="11" fillId="10" borderId="26" xfId="0" applyFont="1" applyFill="1" applyBorder="1" applyAlignment="1">
      <alignment horizontal="center" vertical="center"/>
    </xf>
    <xf numFmtId="0" fontId="7" fillId="25" borderId="43" xfId="0" applyFont="1" applyFill="1" applyBorder="1" applyAlignment="1">
      <alignment horizontal="center" vertical="center" wrapText="1"/>
    </xf>
    <xf numFmtId="0" fontId="8" fillId="8" borderId="15" xfId="0" applyFont="1" applyFill="1" applyBorder="1"/>
    <xf numFmtId="0" fontId="2" fillId="8" borderId="15" xfId="0" applyFont="1" applyFill="1" applyBorder="1" applyAlignment="1">
      <alignment horizontal="left" vertical="top"/>
    </xf>
    <xf numFmtId="0" fontId="0" fillId="8" borderId="15" xfId="0" applyFill="1" applyBorder="1" applyAlignment="1">
      <alignment horizontal="left" vertical="top"/>
    </xf>
    <xf numFmtId="0" fontId="0" fillId="11" borderId="43" xfId="0" applyFill="1" applyBorder="1" applyAlignment="1">
      <alignment horizontal="left" vertical="top" wrapText="1"/>
    </xf>
    <xf numFmtId="0" fontId="0" fillId="0" borderId="5" xfId="0" applyBorder="1" applyAlignment="1">
      <alignment wrapText="1"/>
    </xf>
    <xf numFmtId="0" fontId="73" fillId="0" borderId="0" xfId="0" applyFont="1"/>
    <xf numFmtId="0" fontId="74" fillId="0" borderId="0" xfId="0" applyFont="1"/>
    <xf numFmtId="0" fontId="75" fillId="22" borderId="0" xfId="0" applyFont="1" applyFill="1" applyAlignment="1">
      <alignment wrapText="1"/>
    </xf>
    <xf numFmtId="0" fontId="0" fillId="28" borderId="0" xfId="0" applyFill="1"/>
    <xf numFmtId="0" fontId="77" fillId="0" borderId="0" xfId="0" applyFont="1" applyAlignment="1">
      <alignment vertical="center"/>
    </xf>
    <xf numFmtId="0" fontId="10" fillId="11" borderId="6" xfId="0" applyFont="1" applyFill="1" applyBorder="1" applyAlignment="1">
      <alignment horizontal="left" vertical="top" wrapText="1"/>
    </xf>
    <xf numFmtId="0" fontId="78" fillId="0" borderId="0" xfId="0" applyFont="1"/>
    <xf numFmtId="0" fontId="30" fillId="0" borderId="0" xfId="0" applyFont="1"/>
    <xf numFmtId="0" fontId="66" fillId="0" borderId="0" xfId="0" applyFont="1" applyAlignment="1">
      <alignment wrapText="1"/>
    </xf>
    <xf numFmtId="0" fontId="77" fillId="0" borderId="0" xfId="0" applyFont="1" applyAlignment="1">
      <alignment vertical="center" wrapText="1"/>
    </xf>
    <xf numFmtId="0" fontId="77" fillId="0" borderId="0" xfId="0" applyFont="1"/>
    <xf numFmtId="0" fontId="7" fillId="11" borderId="4" xfId="0" applyFont="1" applyFill="1" applyBorder="1" applyAlignment="1">
      <alignment horizontal="center" vertical="top" wrapText="1"/>
    </xf>
    <xf numFmtId="0" fontId="80" fillId="0" borderId="0" xfId="0" applyFont="1"/>
    <xf numFmtId="0" fontId="82" fillId="0" borderId="0" xfId="0" applyFont="1" applyAlignment="1">
      <alignment vertical="center"/>
    </xf>
    <xf numFmtId="0" fontId="82" fillId="0" borderId="0" xfId="0" applyFont="1"/>
    <xf numFmtId="0" fontId="81" fillId="0" borderId="0" xfId="0" applyFont="1" applyAlignment="1">
      <alignment wrapText="1"/>
    </xf>
    <xf numFmtId="0" fontId="82" fillId="0" borderId="0" xfId="0" applyFont="1" applyAlignment="1">
      <alignment wrapText="1"/>
    </xf>
    <xf numFmtId="0" fontId="82" fillId="0" borderId="0" xfId="0" applyFont="1" applyAlignment="1">
      <alignment vertical="center" wrapText="1"/>
    </xf>
    <xf numFmtId="0" fontId="83" fillId="0" borderId="0" xfId="0" applyFont="1"/>
    <xf numFmtId="0" fontId="0" fillId="0" borderId="0" xfId="0" applyAlignment="1">
      <alignment vertical="center"/>
    </xf>
    <xf numFmtId="0" fontId="8" fillId="0" borderId="0" xfId="0" applyFont="1" applyAlignment="1">
      <alignment horizontal="center" vertical="center"/>
    </xf>
    <xf numFmtId="0" fontId="0" fillId="0" borderId="38" xfId="0" applyBorder="1" applyAlignment="1">
      <alignment horizontal="left" vertical="top" wrapText="1"/>
    </xf>
    <xf numFmtId="0" fontId="0" fillId="11" borderId="38" xfId="0" applyFill="1" applyBorder="1" applyAlignment="1">
      <alignment vertical="top" wrapText="1"/>
    </xf>
    <xf numFmtId="0" fontId="0" fillId="3" borderId="38" xfId="0" applyFill="1" applyBorder="1" applyAlignment="1">
      <alignment vertical="top" wrapText="1"/>
    </xf>
    <xf numFmtId="0" fontId="0" fillId="0" borderId="4" xfId="0" applyBorder="1" applyAlignment="1">
      <alignment horizontal="center" vertical="top"/>
    </xf>
    <xf numFmtId="2" fontId="0" fillId="0" borderId="0" xfId="0" applyNumberFormat="1"/>
    <xf numFmtId="0" fontId="62" fillId="22" borderId="0" xfId="0" applyFont="1" applyFill="1" applyAlignment="1">
      <alignment horizontal="center"/>
    </xf>
    <xf numFmtId="0" fontId="0" fillId="29" borderId="0" xfId="0" applyFill="1"/>
    <xf numFmtId="0" fontId="0" fillId="30" borderId="0" xfId="0" applyFill="1"/>
    <xf numFmtId="2" fontId="0" fillId="30" borderId="0" xfId="0" applyNumberFormat="1" applyFill="1"/>
    <xf numFmtId="0" fontId="64" fillId="30" borderId="0" xfId="0" applyFont="1" applyFill="1"/>
    <xf numFmtId="0" fontId="66" fillId="30" borderId="0" xfId="0" applyFont="1" applyFill="1"/>
    <xf numFmtId="0" fontId="11" fillId="0" borderId="0" xfId="0" applyFont="1" applyAlignment="1">
      <alignment vertical="center"/>
    </xf>
    <xf numFmtId="0" fontId="7" fillId="0" borderId="0" xfId="0" applyFont="1" applyAlignment="1">
      <alignment vertical="center"/>
    </xf>
    <xf numFmtId="0" fontId="11" fillId="0" borderId="0" xfId="0" applyFont="1" applyAlignment="1">
      <alignment vertical="center" wrapText="1"/>
    </xf>
    <xf numFmtId="0" fontId="88" fillId="0" borderId="0" xfId="0" applyFont="1" applyAlignment="1">
      <alignment horizontal="left" vertical="center"/>
    </xf>
    <xf numFmtId="0" fontId="84" fillId="0" borderId="0" xfId="0" applyFont="1" applyAlignment="1">
      <alignment horizontal="left" vertical="center" wrapText="1"/>
    </xf>
    <xf numFmtId="0" fontId="49" fillId="0" borderId="0" xfId="0" applyFont="1" applyAlignment="1">
      <alignment horizontal="left" vertical="center"/>
    </xf>
    <xf numFmtId="0" fontId="65" fillId="0" borderId="0" xfId="0" applyFont="1" applyAlignment="1">
      <alignment vertical="center"/>
    </xf>
    <xf numFmtId="0" fontId="7" fillId="30" borderId="0" xfId="0" applyFont="1" applyFill="1"/>
    <xf numFmtId="0" fontId="2" fillId="30" borderId="0" xfId="0" applyFont="1" applyFill="1"/>
    <xf numFmtId="2" fontId="0" fillId="28" borderId="0" xfId="0" applyNumberFormat="1" applyFill="1"/>
    <xf numFmtId="0" fontId="2" fillId="28" borderId="0" xfId="0" applyFont="1" applyFill="1"/>
    <xf numFmtId="0" fontId="89" fillId="0" borderId="0" xfId="0" applyFont="1"/>
    <xf numFmtId="0" fontId="90" fillId="0" borderId="0" xfId="0" applyFont="1"/>
    <xf numFmtId="0" fontId="63" fillId="0" borderId="4" xfId="0" applyFont="1" applyBorder="1" applyAlignment="1">
      <alignment horizontal="left" vertical="top"/>
    </xf>
    <xf numFmtId="0" fontId="7" fillId="28" borderId="4" xfId="0" applyFont="1" applyFill="1" applyBorder="1" applyAlignment="1">
      <alignment horizontal="left" vertical="top"/>
    </xf>
    <xf numFmtId="0" fontId="7" fillId="0" borderId="4" xfId="0" applyFont="1" applyBorder="1" applyAlignment="1">
      <alignment horizontal="left" vertical="top"/>
    </xf>
    <xf numFmtId="0" fontId="7" fillId="5" borderId="4" xfId="0" applyFont="1" applyFill="1" applyBorder="1" applyAlignment="1">
      <alignment horizontal="left" vertical="top"/>
    </xf>
    <xf numFmtId="0" fontId="87" fillId="22" borderId="0" xfId="0" applyFont="1" applyFill="1" applyAlignment="1">
      <alignment horizontal="center"/>
    </xf>
    <xf numFmtId="0" fontId="66" fillId="3" borderId="0" xfId="0" applyFont="1" applyFill="1"/>
    <xf numFmtId="0" fontId="91" fillId="0" borderId="4" xfId="0" applyFont="1" applyBorder="1"/>
    <xf numFmtId="0" fontId="91" fillId="0" borderId="6" xfId="0" applyFont="1" applyBorder="1"/>
    <xf numFmtId="0" fontId="7" fillId="0" borderId="10" xfId="0" applyFont="1" applyBorder="1" applyAlignment="1">
      <alignment horizontal="left" vertical="top"/>
    </xf>
    <xf numFmtId="0" fontId="63" fillId="0" borderId="10" xfId="0" applyFont="1" applyBorder="1" applyAlignment="1">
      <alignment horizontal="left" vertical="top"/>
    </xf>
    <xf numFmtId="0" fontId="0" fillId="0" borderId="85" xfId="0" applyBorder="1"/>
    <xf numFmtId="0" fontId="0" fillId="0" borderId="14" xfId="0" applyBorder="1"/>
    <xf numFmtId="0" fontId="0" fillId="0" borderId="86" xfId="0" applyBorder="1"/>
    <xf numFmtId="0" fontId="0" fillId="0" borderId="87" xfId="0" applyBorder="1"/>
    <xf numFmtId="0" fontId="0" fillId="0" borderId="88" xfId="0" applyBorder="1"/>
    <xf numFmtId="0" fontId="0" fillId="0" borderId="89" xfId="0" applyBorder="1"/>
    <xf numFmtId="0" fontId="0" fillId="0" borderId="90" xfId="0" applyBorder="1"/>
    <xf numFmtId="0" fontId="0" fillId="0" borderId="91" xfId="0" applyBorder="1"/>
    <xf numFmtId="0" fontId="7" fillId="0" borderId="8" xfId="0" applyFont="1" applyBorder="1" applyAlignment="1">
      <alignment horizontal="left" vertical="top" wrapText="1"/>
    </xf>
    <xf numFmtId="0" fontId="11" fillId="0" borderId="8" xfId="0" applyFont="1" applyBorder="1" applyAlignment="1">
      <alignment horizontal="left" vertical="top" wrapText="1"/>
    </xf>
    <xf numFmtId="0" fontId="7" fillId="0" borderId="5" xfId="0" applyFont="1" applyBorder="1" applyAlignment="1">
      <alignment horizontal="left" vertical="top"/>
    </xf>
    <xf numFmtId="0" fontId="91" fillId="0" borderId="92" xfId="0" applyFont="1" applyBorder="1"/>
    <xf numFmtId="0" fontId="91" fillId="0" borderId="12" xfId="0" applyFont="1" applyBorder="1"/>
    <xf numFmtId="0" fontId="91" fillId="0" borderId="93" xfId="0" applyFont="1" applyBorder="1"/>
    <xf numFmtId="0" fontId="91" fillId="0" borderId="94" xfId="0" applyFont="1" applyBorder="1"/>
    <xf numFmtId="0" fontId="91" fillId="0" borderId="95" xfId="0" applyFont="1" applyBorder="1"/>
    <xf numFmtId="0" fontId="91" fillId="0" borderId="96" xfId="0" applyFont="1" applyBorder="1"/>
    <xf numFmtId="0" fontId="91" fillId="0" borderId="100" xfId="0" applyFont="1" applyBorder="1"/>
    <xf numFmtId="0" fontId="7" fillId="0" borderId="13" xfId="0" applyFont="1" applyBorder="1" applyAlignment="1">
      <alignment horizontal="left" vertical="top"/>
    </xf>
    <xf numFmtId="0" fontId="91" fillId="0" borderId="101" xfId="0" applyFont="1" applyBorder="1"/>
    <xf numFmtId="0" fontId="91" fillId="0" borderId="102" xfId="0" applyFont="1" applyBorder="1"/>
    <xf numFmtId="0" fontId="91" fillId="0" borderId="103" xfId="0" applyFont="1" applyBorder="1"/>
    <xf numFmtId="0" fontId="7" fillId="0" borderId="92" xfId="0" applyFont="1" applyBorder="1" applyAlignment="1">
      <alignment horizontal="left" vertical="top"/>
    </xf>
    <xf numFmtId="0" fontId="7" fillId="0" borderId="93" xfId="0" applyFont="1" applyBorder="1" applyAlignment="1">
      <alignment horizontal="left" vertical="top"/>
    </xf>
    <xf numFmtId="0" fontId="7" fillId="0" borderId="94" xfId="0" applyFont="1" applyBorder="1" applyAlignment="1">
      <alignment horizontal="left" vertical="top"/>
    </xf>
    <xf numFmtId="0" fontId="7" fillId="0" borderId="95" xfId="0" applyFont="1" applyBorder="1" applyAlignment="1">
      <alignment horizontal="left" vertical="top"/>
    </xf>
    <xf numFmtId="0" fontId="7" fillId="0" borderId="8" xfId="0" applyFont="1" applyBorder="1" applyAlignment="1">
      <alignment horizontal="left" vertical="top"/>
    </xf>
    <xf numFmtId="0" fontId="11" fillId="0" borderId="8" xfId="0" applyFont="1" applyBorder="1" applyAlignment="1">
      <alignment horizontal="left" vertical="top"/>
    </xf>
    <xf numFmtId="0" fontId="7" fillId="5" borderId="13" xfId="0" applyFont="1" applyFill="1" applyBorder="1" applyAlignment="1">
      <alignment horizontal="left" vertical="top"/>
    </xf>
    <xf numFmtId="0" fontId="7" fillId="28" borderId="13" xfId="0" applyFont="1" applyFill="1" applyBorder="1" applyAlignment="1">
      <alignment horizontal="left" vertical="top"/>
    </xf>
    <xf numFmtId="0" fontId="0" fillId="0" borderId="76" xfId="0" applyBorder="1" applyAlignment="1">
      <alignment horizontal="left" vertical="center" wrapText="1"/>
    </xf>
    <xf numFmtId="0" fontId="0" fillId="0" borderId="15" xfId="0" applyBorder="1" applyAlignment="1">
      <alignment horizontal="left" vertical="center" wrapText="1"/>
    </xf>
    <xf numFmtId="0" fontId="7" fillId="31" borderId="114" xfId="0" applyFont="1" applyFill="1" applyBorder="1" applyAlignment="1">
      <alignment horizontal="left" vertical="center" wrapText="1" readingOrder="1"/>
    </xf>
    <xf numFmtId="0" fontId="7" fillId="31" borderId="115" xfId="0" applyFont="1" applyFill="1" applyBorder="1" applyAlignment="1">
      <alignment horizontal="left" vertical="center" wrapText="1" readingOrder="1"/>
    </xf>
    <xf numFmtId="0" fontId="92" fillId="31" borderId="116" xfId="0" applyFont="1" applyFill="1" applyBorder="1" applyAlignment="1">
      <alignment horizontal="left" vertical="center" wrapText="1" indent="2" readingOrder="1"/>
    </xf>
    <xf numFmtId="0" fontId="7" fillId="31" borderId="116" xfId="0" applyFont="1" applyFill="1" applyBorder="1" applyAlignment="1">
      <alignment horizontal="left" vertical="center" wrapText="1" readingOrder="1"/>
    </xf>
    <xf numFmtId="0" fontId="7" fillId="31" borderId="117" xfId="0" applyFont="1" applyFill="1" applyBorder="1" applyAlignment="1">
      <alignment horizontal="left" vertical="center" wrapText="1" readingOrder="1"/>
    </xf>
    <xf numFmtId="0" fontId="13" fillId="0" borderId="113" xfId="0" applyFont="1" applyBorder="1" applyAlignment="1">
      <alignment horizontal="left" vertical="center" wrapText="1" readingOrder="1"/>
    </xf>
    <xf numFmtId="0" fontId="93" fillId="0" borderId="0" xfId="0" applyFont="1" applyAlignment="1">
      <alignment vertical="center"/>
    </xf>
    <xf numFmtId="0" fontId="45" fillId="0" borderId="0" xfId="0" applyFont="1" applyAlignment="1">
      <alignment horizontal="left" vertical="center" wrapText="1"/>
    </xf>
    <xf numFmtId="0" fontId="11" fillId="0" borderId="71" xfId="0" applyFont="1" applyBorder="1" applyAlignment="1">
      <alignment vertical="top" wrapText="1"/>
    </xf>
    <xf numFmtId="0" fontId="11" fillId="10" borderId="26" xfId="0" applyFont="1" applyFill="1" applyBorder="1" applyAlignment="1">
      <alignment vertical="top" wrapText="1"/>
    </xf>
    <xf numFmtId="0" fontId="18" fillId="0" borderId="10" xfId="0" applyFont="1" applyBorder="1" applyAlignment="1">
      <alignment wrapText="1"/>
    </xf>
    <xf numFmtId="0" fontId="18" fillId="0" borderId="10" xfId="0" applyFont="1" applyBorder="1"/>
    <xf numFmtId="0" fontId="11" fillId="0" borderId="13" xfId="0" applyFont="1" applyBorder="1" applyAlignment="1">
      <alignment vertical="top" wrapText="1"/>
    </xf>
    <xf numFmtId="0" fontId="11" fillId="0" borderId="0" xfId="0" applyFont="1" applyAlignment="1">
      <alignment vertical="top" wrapText="1"/>
    </xf>
    <xf numFmtId="0" fontId="11" fillId="0" borderId="6" xfId="0" applyFont="1" applyBorder="1" applyAlignment="1">
      <alignment wrapText="1"/>
    </xf>
    <xf numFmtId="0" fontId="95" fillId="11" borderId="10" xfId="0" applyFont="1" applyFill="1" applyBorder="1" applyAlignment="1">
      <alignment horizontal="left" vertical="top" wrapText="1"/>
    </xf>
    <xf numFmtId="0" fontId="11" fillId="0" borderId="10" xfId="0" applyFont="1" applyBorder="1" applyAlignment="1">
      <alignment horizontal="left" vertical="top" wrapText="1"/>
    </xf>
    <xf numFmtId="0" fontId="11" fillId="0" borderId="4" xfId="0" applyFont="1" applyBorder="1" applyAlignment="1">
      <alignment horizontal="left" vertical="top" wrapText="1"/>
    </xf>
    <xf numFmtId="0" fontId="96" fillId="0" borderId="4" xfId="0" applyFont="1" applyBorder="1" applyAlignment="1">
      <alignment horizontal="left" vertical="top"/>
    </xf>
    <xf numFmtId="0" fontId="11" fillId="0" borderId="38" xfId="0" applyFont="1" applyBorder="1" applyAlignment="1">
      <alignment vertical="top" wrapText="1"/>
    </xf>
    <xf numFmtId="0" fontId="7" fillId="11" borderId="4" xfId="0" applyFont="1" applyFill="1" applyBorder="1" applyAlignment="1">
      <alignment horizontal="left" vertical="top" wrapText="1"/>
    </xf>
    <xf numFmtId="0" fontId="94" fillId="0" borderId="108" xfId="0" applyFont="1" applyBorder="1"/>
    <xf numFmtId="0" fontId="94" fillId="0" borderId="109" xfId="0" applyFont="1" applyBorder="1"/>
    <xf numFmtId="0" fontId="94" fillId="0" borderId="110" xfId="0" applyFont="1" applyBorder="1"/>
    <xf numFmtId="0" fontId="11" fillId="0" borderId="109" xfId="0" applyFont="1" applyBorder="1"/>
    <xf numFmtId="0" fontId="11" fillId="0" borderId="111" xfId="0" applyFont="1" applyBorder="1"/>
    <xf numFmtId="0" fontId="11" fillId="0" borderId="112" xfId="0" applyFont="1" applyBorder="1"/>
    <xf numFmtId="0" fontId="0" fillId="10" borderId="0" xfId="0" applyFill="1"/>
    <xf numFmtId="0" fontId="8" fillId="22" borderId="0" xfId="0" applyFont="1" applyFill="1" applyAlignment="1">
      <alignment horizontal="center"/>
    </xf>
    <xf numFmtId="0" fontId="45" fillId="0" borderId="0" xfId="0" applyFont="1" applyAlignment="1">
      <alignment horizontal="left" vertical="center"/>
    </xf>
    <xf numFmtId="0" fontId="7" fillId="31" borderId="118" xfId="0" applyFont="1" applyFill="1" applyBorder="1" applyAlignment="1">
      <alignment horizontal="left" vertical="center" wrapText="1" readingOrder="1"/>
    </xf>
    <xf numFmtId="0" fontId="11" fillId="0" borderId="8" xfId="0" applyFont="1" applyBorder="1" applyAlignment="1">
      <alignment horizontal="left" vertical="center" wrapText="1"/>
    </xf>
    <xf numFmtId="0" fontId="0" fillId="0" borderId="8" xfId="0" applyBorder="1" applyAlignment="1">
      <alignment wrapText="1"/>
    </xf>
    <xf numFmtId="0" fontId="0" fillId="0" borderId="94" xfId="0" applyBorder="1"/>
    <xf numFmtId="0" fontId="0" fillId="0" borderId="95" xfId="0" applyBorder="1"/>
    <xf numFmtId="0" fontId="0" fillId="28" borderId="13" xfId="0" applyFill="1" applyBorder="1"/>
    <xf numFmtId="0" fontId="0" fillId="28" borderId="4" xfId="0" applyFill="1" applyBorder="1"/>
    <xf numFmtId="0" fontId="0" fillId="30" borderId="13" xfId="0" applyFill="1" applyBorder="1"/>
    <xf numFmtId="0" fontId="0" fillId="30" borderId="4" xfId="0" applyFill="1" applyBorder="1"/>
    <xf numFmtId="0" fontId="11" fillId="0" borderId="4" xfId="0" applyFont="1" applyBorder="1" applyAlignment="1">
      <alignment horizontal="left" vertical="center" wrapText="1"/>
    </xf>
    <xf numFmtId="0" fontId="0" fillId="0" borderId="16" xfId="0" applyBorder="1" applyAlignment="1">
      <alignment wrapText="1"/>
    </xf>
    <xf numFmtId="0" fontId="0" fillId="0" borderId="96" xfId="0" applyBorder="1"/>
    <xf numFmtId="0" fontId="0" fillId="0" borderId="106" xfId="0" applyBorder="1"/>
    <xf numFmtId="0" fontId="0" fillId="0" borderId="17" xfId="0" applyBorder="1"/>
    <xf numFmtId="0" fontId="0" fillId="0" borderId="16" xfId="0" applyBorder="1"/>
    <xf numFmtId="0" fontId="0" fillId="0" borderId="102" xfId="0" applyBorder="1"/>
    <xf numFmtId="0" fontId="0" fillId="0" borderId="5" xfId="0" applyBorder="1"/>
    <xf numFmtId="0" fontId="11" fillId="0" borderId="5" xfId="0" applyFont="1" applyBorder="1" applyAlignment="1">
      <alignment horizontal="left" vertical="center" wrapText="1"/>
    </xf>
    <xf numFmtId="0" fontId="0" fillId="0" borderId="9" xfId="0" applyBorder="1" applyAlignment="1">
      <alignment wrapText="1"/>
    </xf>
    <xf numFmtId="0" fontId="0" fillId="0" borderId="97" xfId="0" applyBorder="1"/>
    <xf numFmtId="0" fontId="0" fillId="0" borderId="107" xfId="0" applyBorder="1"/>
    <xf numFmtId="0" fontId="0" fillId="0" borderId="18" xfId="0" applyBorder="1"/>
    <xf numFmtId="0" fontId="0" fillId="0" borderId="9" xfId="0" applyBorder="1"/>
    <xf numFmtId="0" fontId="0" fillId="0" borderId="104" xfId="0" applyBorder="1"/>
    <xf numFmtId="0" fontId="0" fillId="0" borderId="98" xfId="0" applyBorder="1"/>
    <xf numFmtId="0" fontId="0" fillId="0" borderId="99" xfId="0" applyBorder="1"/>
    <xf numFmtId="0" fontId="0" fillId="0" borderId="100" xfId="0" applyBorder="1"/>
    <xf numFmtId="0" fontId="0" fillId="0" borderId="105" xfId="0" applyBorder="1"/>
    <xf numFmtId="0" fontId="7" fillId="0" borderId="10" xfId="0" applyFont="1" applyBorder="1" applyAlignment="1">
      <alignment horizontal="left" vertical="center" wrapText="1"/>
    </xf>
    <xf numFmtId="0" fontId="10" fillId="0" borderId="0" xfId="0" applyFont="1" applyAlignment="1">
      <alignment horizontal="left" vertical="center"/>
    </xf>
    <xf numFmtId="0" fontId="11" fillId="16" borderId="13" xfId="1" applyFont="1" applyFill="1" applyBorder="1" applyAlignment="1">
      <alignment vertical="top" wrapText="1"/>
    </xf>
    <xf numFmtId="0" fontId="0" fillId="16" borderId="0" xfId="0" applyFill="1"/>
    <xf numFmtId="0" fontId="0" fillId="0" borderId="0" xfId="0" applyAlignment="1">
      <alignment horizontal="left" vertical="center" wrapText="1"/>
    </xf>
    <xf numFmtId="0" fontId="67" fillId="22" borderId="0" xfId="0" applyFont="1" applyFill="1" applyAlignment="1">
      <alignment vertical="center" wrapText="1"/>
    </xf>
    <xf numFmtId="0" fontId="87" fillId="22" borderId="0" xfId="0" applyFont="1" applyFill="1" applyAlignment="1">
      <alignment horizontal="center" vertical="center"/>
    </xf>
    <xf numFmtId="0" fontId="97" fillId="22" borderId="0" xfId="0" applyFont="1" applyFill="1" applyAlignment="1">
      <alignment horizontal="left" vertical="top" wrapText="1"/>
    </xf>
    <xf numFmtId="0" fontId="98" fillId="22" borderId="0" xfId="0" applyFont="1" applyFill="1" applyAlignment="1">
      <alignment horizontal="left" vertical="top" wrapText="1"/>
    </xf>
    <xf numFmtId="0" fontId="98" fillId="26" borderId="0" xfId="0" applyFont="1" applyFill="1" applyAlignment="1">
      <alignment horizontal="left" vertical="top" wrapText="1"/>
    </xf>
    <xf numFmtId="0" fontId="99" fillId="26" borderId="0" xfId="0" applyFont="1" applyFill="1" applyAlignment="1">
      <alignment horizontal="left" vertical="top" wrapText="1"/>
    </xf>
    <xf numFmtId="0" fontId="97" fillId="26" borderId="0" xfId="0" applyFont="1" applyFill="1" applyAlignment="1">
      <alignment horizontal="left" vertical="top" wrapText="1"/>
    </xf>
    <xf numFmtId="0" fontId="100" fillId="27" borderId="0" xfId="0" applyFont="1" applyFill="1" applyAlignment="1">
      <alignment horizontal="left" vertical="top" wrapText="1"/>
    </xf>
    <xf numFmtId="0" fontId="101" fillId="27" borderId="0" xfId="0" applyFont="1" applyFill="1" applyAlignment="1">
      <alignment horizontal="left" vertical="top" wrapText="1"/>
    </xf>
    <xf numFmtId="0" fontId="84" fillId="0" borderId="0" xfId="0" applyFont="1" applyAlignment="1">
      <alignment wrapText="1"/>
    </xf>
    <xf numFmtId="0" fontId="7" fillId="0" borderId="119" xfId="0" applyFont="1" applyBorder="1" applyAlignment="1">
      <alignment horizontal="left" vertical="top"/>
    </xf>
    <xf numFmtId="0" fontId="7" fillId="0" borderId="80" xfId="0" applyFont="1" applyBorder="1" applyAlignment="1">
      <alignment horizontal="left" vertical="top"/>
    </xf>
    <xf numFmtId="0" fontId="0" fillId="0" borderId="80" xfId="0" applyBorder="1"/>
    <xf numFmtId="0" fontId="0" fillId="0" borderId="71" xfId="0" applyBorder="1"/>
    <xf numFmtId="0" fontId="91" fillId="0" borderId="80" xfId="0" applyFont="1" applyBorder="1"/>
    <xf numFmtId="0" fontId="0" fillId="0" borderId="61" xfId="0" applyBorder="1"/>
    <xf numFmtId="0" fontId="0" fillId="0" borderId="120" xfId="0" applyBorder="1"/>
    <xf numFmtId="0" fontId="62" fillId="22" borderId="0" xfId="0" applyFont="1" applyFill="1" applyAlignment="1">
      <alignment horizontal="center" vertical="top" wrapText="1"/>
    </xf>
    <xf numFmtId="0" fontId="62" fillId="26" borderId="0" xfId="0" applyFont="1" applyFill="1" applyAlignment="1">
      <alignment horizontal="center" vertical="top"/>
    </xf>
    <xf numFmtId="0" fontId="62" fillId="26" borderId="0" xfId="0" applyFont="1" applyFill="1" applyAlignment="1">
      <alignment horizontal="center" vertical="top" wrapText="1"/>
    </xf>
    <xf numFmtId="0" fontId="8" fillId="26" borderId="0" xfId="0" applyFont="1" applyFill="1" applyAlignment="1">
      <alignment horizontal="center" vertical="top" wrapText="1"/>
    </xf>
    <xf numFmtId="0" fontId="8" fillId="26" borderId="0" xfId="0" applyFont="1" applyFill="1" applyAlignment="1">
      <alignment horizontal="center" vertical="top"/>
    </xf>
    <xf numFmtId="0" fontId="69" fillId="10" borderId="9" xfId="0" applyFont="1" applyFill="1" applyBorder="1" applyAlignment="1">
      <alignment horizontal="left" vertical="top" wrapText="1"/>
    </xf>
    <xf numFmtId="0" fontId="31" fillId="10" borderId="61" xfId="0" applyFont="1" applyFill="1" applyBorder="1" applyAlignment="1">
      <alignment horizontal="left" vertical="top" wrapText="1"/>
    </xf>
    <xf numFmtId="0" fontId="31" fillId="10" borderId="18" xfId="0" applyFont="1" applyFill="1" applyBorder="1" applyAlignment="1">
      <alignment horizontal="left" vertical="top" wrapText="1"/>
    </xf>
    <xf numFmtId="0" fontId="31" fillId="10" borderId="72" xfId="0" applyFont="1" applyFill="1" applyBorder="1" applyAlignment="1">
      <alignment horizontal="left" vertical="top" wrapText="1"/>
    </xf>
    <xf numFmtId="0" fontId="31" fillId="10" borderId="0" xfId="0" applyFont="1" applyFill="1" applyAlignment="1">
      <alignment horizontal="left" vertical="top" wrapText="1"/>
    </xf>
    <xf numFmtId="0" fontId="31" fillId="10" borderId="74" xfId="0" applyFont="1" applyFill="1" applyBorder="1" applyAlignment="1">
      <alignment horizontal="left" vertical="top" wrapText="1"/>
    </xf>
    <xf numFmtId="0" fontId="31" fillId="10" borderId="16" xfId="0" applyFont="1" applyFill="1" applyBorder="1" applyAlignment="1">
      <alignment horizontal="left" vertical="top" wrapText="1"/>
    </xf>
    <xf numFmtId="0" fontId="31" fillId="10" borderId="71" xfId="0" applyFont="1" applyFill="1" applyBorder="1" applyAlignment="1">
      <alignment horizontal="left" vertical="top" wrapText="1"/>
    </xf>
    <xf numFmtId="0" fontId="31" fillId="10" borderId="17" xfId="0" applyFont="1" applyFill="1" applyBorder="1" applyAlignment="1">
      <alignment horizontal="left" vertical="top" wrapText="1"/>
    </xf>
    <xf numFmtId="0" fontId="7" fillId="0" borderId="43"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49" xfId="0" applyFont="1" applyBorder="1" applyAlignment="1">
      <alignment horizontal="center" vertical="center" wrapText="1"/>
    </xf>
    <xf numFmtId="0" fontId="7" fillId="20" borderId="47" xfId="0" applyFont="1" applyFill="1" applyBorder="1" applyAlignment="1">
      <alignment horizontal="center" vertical="center" wrapText="1"/>
    </xf>
    <xf numFmtId="0" fontId="7" fillId="20" borderId="0" xfId="0" applyFont="1" applyFill="1" applyAlignment="1">
      <alignment horizontal="center" vertical="center" wrapText="1"/>
    </xf>
    <xf numFmtId="0" fontId="7" fillId="0" borderId="15" xfId="0" applyFont="1" applyBorder="1" applyAlignment="1">
      <alignment horizontal="center" vertical="center" wrapText="1"/>
    </xf>
    <xf numFmtId="0" fontId="7" fillId="0" borderId="76" xfId="0" applyFont="1" applyBorder="1" applyAlignment="1">
      <alignment horizontal="center" vertical="center" wrapText="1"/>
    </xf>
    <xf numFmtId="0" fontId="7" fillId="0" borderId="21" xfId="0" applyFont="1" applyBorder="1" applyAlignment="1">
      <alignment horizontal="center" vertical="center" wrapText="1"/>
    </xf>
    <xf numFmtId="0" fontId="0" fillId="0" borderId="15" xfId="0"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11" borderId="41" xfId="0" applyFill="1" applyBorder="1" applyAlignment="1">
      <alignment horizontal="center" vertical="center" wrapText="1"/>
    </xf>
    <xf numFmtId="0" fontId="0" fillId="11" borderId="58" xfId="0" applyFill="1" applyBorder="1" applyAlignment="1">
      <alignment horizontal="center" vertical="center" wrapText="1"/>
    </xf>
    <xf numFmtId="0" fontId="7" fillId="19" borderId="41" xfId="0" applyFont="1" applyFill="1" applyBorder="1" applyAlignment="1">
      <alignment horizontal="center" vertical="center" wrapText="1"/>
    </xf>
    <xf numFmtId="0" fontId="7" fillId="21" borderId="0" xfId="0" applyFont="1" applyFill="1" applyAlignment="1">
      <alignment horizontal="center" vertical="center" wrapText="1"/>
    </xf>
    <xf numFmtId="0" fontId="0" fillId="0" borderId="50" xfId="0" applyBorder="1" applyAlignment="1">
      <alignment horizontal="center" vertical="center" wrapText="1"/>
    </xf>
    <xf numFmtId="0" fontId="0" fillId="0" borderId="41" xfId="0" applyBorder="1" applyAlignment="1">
      <alignment horizontal="center" vertical="center" wrapText="1"/>
    </xf>
    <xf numFmtId="0" fontId="0" fillId="0" borderId="76" xfId="0" applyBorder="1" applyAlignment="1">
      <alignment horizontal="center" vertical="center" wrapText="1"/>
    </xf>
    <xf numFmtId="0" fontId="7" fillId="0" borderId="15" xfId="0" applyFont="1" applyBorder="1" applyAlignment="1">
      <alignment horizontal="left" vertical="center" wrapText="1"/>
    </xf>
    <xf numFmtId="0" fontId="7" fillId="0" borderId="76" xfId="0" applyFont="1" applyBorder="1" applyAlignment="1">
      <alignment horizontal="left" vertical="center" wrapText="1"/>
    </xf>
    <xf numFmtId="0" fontId="7" fillId="0" borderId="21" xfId="0" applyFont="1" applyBorder="1" applyAlignment="1">
      <alignment horizontal="left"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58" xfId="0" applyBorder="1" applyAlignment="1">
      <alignment horizontal="center" vertical="center" wrapText="1"/>
    </xf>
    <xf numFmtId="0" fontId="7" fillId="0" borderId="50"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8" xfId="0" applyFont="1" applyBorder="1" applyAlignment="1">
      <alignment horizontal="center" vertical="center" wrapText="1"/>
    </xf>
    <xf numFmtId="0" fontId="0" fillId="10" borderId="5" xfId="0" applyFill="1" applyBorder="1" applyAlignment="1">
      <alignment horizontal="center" vertical="center" wrapText="1"/>
    </xf>
    <xf numFmtId="0" fontId="0" fillId="10" borderId="7" xfId="0" applyFill="1" applyBorder="1" applyAlignment="1">
      <alignment horizontal="center" vertical="center" wrapText="1"/>
    </xf>
    <xf numFmtId="0" fontId="0" fillId="10" borderId="6" xfId="0" applyFill="1" applyBorder="1" applyAlignment="1">
      <alignment horizontal="center" vertical="center" wrapText="1"/>
    </xf>
    <xf numFmtId="0" fontId="0" fillId="0" borderId="66" xfId="0" applyBorder="1" applyAlignment="1">
      <alignment horizontal="center" vertical="center" wrapText="1"/>
    </xf>
    <xf numFmtId="0" fontId="0" fillId="0" borderId="67" xfId="0" applyBorder="1" applyAlignment="1">
      <alignment horizontal="center" vertical="center" wrapText="1"/>
    </xf>
    <xf numFmtId="0" fontId="0" fillId="0" borderId="69" xfId="0" applyBorder="1" applyAlignment="1">
      <alignment horizontal="center" vertical="center" wrapText="1"/>
    </xf>
    <xf numFmtId="0" fontId="0" fillId="0" borderId="81"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7" fillId="0" borderId="7" xfId="0" applyFont="1" applyBorder="1" applyAlignment="1">
      <alignment horizontal="left" vertical="center" wrapText="1"/>
    </xf>
    <xf numFmtId="0" fontId="0" fillId="0" borderId="15" xfId="0" applyBorder="1" applyAlignment="1">
      <alignment horizontal="center" vertical="center"/>
    </xf>
    <xf numFmtId="0" fontId="0" fillId="0" borderId="15" xfId="0" applyBorder="1" applyAlignment="1">
      <alignment horizontal="left" vertical="center" wrapText="1"/>
    </xf>
    <xf numFmtId="0" fontId="0" fillId="0" borderId="76" xfId="0" applyBorder="1" applyAlignment="1">
      <alignment horizontal="left" vertical="center" wrapText="1"/>
    </xf>
    <xf numFmtId="0" fontId="0" fillId="0" borderId="21" xfId="0" applyBorder="1" applyAlignment="1">
      <alignment horizontal="left" vertical="center" wrapText="1"/>
    </xf>
    <xf numFmtId="0" fontId="0" fillId="0" borderId="76" xfId="0" applyBorder="1" applyAlignment="1">
      <alignment horizontal="center" vertical="center"/>
    </xf>
    <xf numFmtId="0" fontId="8" fillId="8" borderId="0" xfId="0" applyFont="1" applyFill="1" applyAlignment="1">
      <alignment horizontal="center" vertical="center" wrapText="1"/>
    </xf>
    <xf numFmtId="0" fontId="22" fillId="0" borderId="10" xfId="0" applyFont="1" applyBorder="1" applyAlignment="1">
      <alignment horizontal="center" vertical="center" textRotation="90" wrapText="1"/>
    </xf>
    <xf numFmtId="0" fontId="22" fillId="0" borderId="6" xfId="0" applyFont="1" applyBorder="1" applyAlignment="1">
      <alignment horizontal="center" vertical="center" textRotation="90" wrapText="1"/>
    </xf>
    <xf numFmtId="0" fontId="14" fillId="0" borderId="5" xfId="0" applyFont="1" applyBorder="1" applyAlignment="1">
      <alignment horizontal="center" vertical="center" textRotation="90" wrapText="1"/>
    </xf>
    <xf numFmtId="0" fontId="14" fillId="0" borderId="7" xfId="0" applyFont="1" applyBorder="1" applyAlignment="1">
      <alignment horizontal="center" vertical="center" textRotation="90" wrapText="1"/>
    </xf>
    <xf numFmtId="0" fontId="14" fillId="0" borderId="6" xfId="0" applyFont="1" applyBorder="1" applyAlignment="1">
      <alignment horizontal="center" vertical="center" textRotation="90" wrapText="1"/>
    </xf>
    <xf numFmtId="0" fontId="14" fillId="0" borderId="9" xfId="0" applyFont="1" applyBorder="1" applyAlignment="1">
      <alignment horizontal="center" vertical="center" textRotation="90" wrapText="1"/>
    </xf>
    <xf numFmtId="0" fontId="14" fillId="0" borderId="72" xfId="0" applyFont="1" applyBorder="1" applyAlignment="1">
      <alignment horizontal="center" vertical="center" textRotation="90" wrapText="1"/>
    </xf>
    <xf numFmtId="0" fontId="14" fillId="0" borderId="16" xfId="0" applyFont="1" applyBorder="1" applyAlignment="1">
      <alignment horizontal="center" vertical="center" textRotation="90" wrapText="1"/>
    </xf>
    <xf numFmtId="0" fontId="0" fillId="10" borderId="15" xfId="0" applyFill="1" applyBorder="1" applyAlignment="1">
      <alignment horizontal="center" vertical="center" textRotation="180" wrapText="1"/>
    </xf>
    <xf numFmtId="0" fontId="0" fillId="10" borderId="76" xfId="0" applyFill="1" applyBorder="1" applyAlignment="1">
      <alignment horizontal="center" vertical="center" textRotation="180" wrapText="1"/>
    </xf>
    <xf numFmtId="0" fontId="0" fillId="10" borderId="21" xfId="0" applyFill="1" applyBorder="1" applyAlignment="1">
      <alignment horizontal="center" vertical="center" textRotation="180" wrapText="1"/>
    </xf>
    <xf numFmtId="0" fontId="7" fillId="0" borderId="15" xfId="0" applyFont="1" applyBorder="1" applyAlignment="1">
      <alignment horizontal="center" vertical="center" textRotation="180"/>
    </xf>
    <xf numFmtId="0" fontId="7" fillId="0" borderId="76" xfId="0" applyFont="1" applyBorder="1" applyAlignment="1">
      <alignment horizontal="center" vertical="center" textRotation="180"/>
    </xf>
    <xf numFmtId="0" fontId="7" fillId="0" borderId="21" xfId="0" applyFont="1" applyBorder="1" applyAlignment="1">
      <alignment horizontal="center" vertical="center" textRotation="180"/>
    </xf>
    <xf numFmtId="0" fontId="7" fillId="0" borderId="4" xfId="0" applyFont="1" applyBorder="1" applyAlignment="1">
      <alignment horizontal="center" vertical="center" textRotation="180"/>
    </xf>
    <xf numFmtId="0" fontId="0" fillId="0" borderId="24" xfId="0" applyBorder="1" applyAlignment="1">
      <alignment horizontal="center"/>
    </xf>
    <xf numFmtId="0" fontId="0" fillId="0" borderId="22" xfId="0" applyBorder="1" applyAlignment="1">
      <alignment horizontal="center"/>
    </xf>
    <xf numFmtId="0" fontId="4" fillId="0" borderId="15" xfId="0" applyFont="1" applyBorder="1" applyAlignment="1">
      <alignment horizontal="center" vertical="center" textRotation="180"/>
    </xf>
    <xf numFmtId="0" fontId="4" fillId="0" borderId="76" xfId="0" applyFont="1" applyBorder="1" applyAlignment="1">
      <alignment horizontal="center" vertical="center" textRotation="180"/>
    </xf>
    <xf numFmtId="0" fontId="4" fillId="0" borderId="21" xfId="0" applyFont="1" applyBorder="1" applyAlignment="1">
      <alignment horizontal="center" vertical="center" textRotation="180"/>
    </xf>
    <xf numFmtId="0" fontId="0" fillId="8" borderId="0" xfId="0" applyFill="1" applyAlignment="1">
      <alignment horizontal="center" vertical="top"/>
    </xf>
    <xf numFmtId="0" fontId="0" fillId="8" borderId="42" xfId="0" applyFill="1" applyBorder="1" applyAlignment="1">
      <alignment horizontal="center" vertical="top"/>
    </xf>
    <xf numFmtId="0" fontId="0" fillId="8" borderId="22" xfId="0" applyFill="1" applyBorder="1" applyAlignment="1">
      <alignment horizontal="center" vertical="top"/>
    </xf>
    <xf numFmtId="0" fontId="0" fillId="0" borderId="1" xfId="0" applyBorder="1" applyAlignment="1">
      <alignment horizontal="center"/>
    </xf>
    <xf numFmtId="0" fontId="0" fillId="0" borderId="2" xfId="0" applyBorder="1" applyAlignment="1">
      <alignment horizontal="center"/>
    </xf>
    <xf numFmtId="0" fontId="0" fillId="0" borderId="75" xfId="0" applyBorder="1" applyAlignment="1">
      <alignment horizontal="center"/>
    </xf>
    <xf numFmtId="0" fontId="7" fillId="0" borderId="43" xfId="0" applyFont="1" applyBorder="1" applyAlignment="1">
      <alignment horizontal="center" vertical="center" textRotation="180"/>
    </xf>
    <xf numFmtId="0" fontId="7" fillId="0" borderId="43" xfId="0" applyFont="1" applyBorder="1" applyAlignment="1">
      <alignment horizontal="center" vertical="top" textRotation="180"/>
    </xf>
    <xf numFmtId="0" fontId="7" fillId="0" borderId="48" xfId="0" applyFont="1" applyBorder="1" applyAlignment="1">
      <alignment horizontal="center" vertical="top" textRotation="180"/>
    </xf>
    <xf numFmtId="0" fontId="7" fillId="0" borderId="49" xfId="0" applyFont="1" applyBorder="1" applyAlignment="1">
      <alignment horizontal="center" vertical="top" textRotation="180"/>
    </xf>
    <xf numFmtId="0" fontId="7" fillId="0" borderId="48" xfId="0" applyFont="1" applyBorder="1" applyAlignment="1">
      <alignment horizontal="center" vertical="center" textRotation="180"/>
    </xf>
    <xf numFmtId="0" fontId="7" fillId="0" borderId="49" xfId="0" applyFont="1" applyBorder="1" applyAlignment="1">
      <alignment horizontal="center" vertical="center" textRotation="180"/>
    </xf>
    <xf numFmtId="0" fontId="7" fillId="0" borderId="0" xfId="0" applyFont="1" applyAlignment="1">
      <alignment horizontal="center" vertical="center" textRotation="180"/>
    </xf>
    <xf numFmtId="0" fontId="7" fillId="0" borderId="42" xfId="0" applyFont="1" applyBorder="1" applyAlignment="1">
      <alignment horizontal="center" vertical="center" textRotation="180"/>
    </xf>
    <xf numFmtId="0" fontId="0" fillId="0" borderId="15" xfId="0" applyBorder="1" applyAlignment="1">
      <alignment horizontal="center" vertical="center" textRotation="180" wrapText="1"/>
    </xf>
    <xf numFmtId="0" fontId="0" fillId="0" borderId="76" xfId="0" applyBorder="1" applyAlignment="1">
      <alignment horizontal="center" vertical="center" textRotation="180" wrapText="1"/>
    </xf>
    <xf numFmtId="0" fontId="0" fillId="0" borderId="21" xfId="0" applyBorder="1" applyAlignment="1">
      <alignment horizontal="center" vertical="center" textRotation="180" wrapText="1"/>
    </xf>
    <xf numFmtId="0" fontId="7" fillId="0" borderId="15" xfId="0" applyFont="1" applyBorder="1" applyAlignment="1">
      <alignment horizontal="center" vertical="center" textRotation="180" wrapText="1"/>
    </xf>
    <xf numFmtId="0" fontId="7" fillId="0" borderId="76" xfId="0" applyFont="1" applyBorder="1" applyAlignment="1">
      <alignment horizontal="center" vertical="center" textRotation="180" wrapText="1"/>
    </xf>
    <xf numFmtId="0" fontId="7" fillId="0" borderId="21" xfId="0" applyFont="1" applyBorder="1" applyAlignment="1">
      <alignment horizontal="center" vertical="center" textRotation="180" wrapText="1"/>
    </xf>
    <xf numFmtId="0" fontId="7" fillId="12" borderId="15" xfId="0" applyFont="1" applyFill="1" applyBorder="1" applyAlignment="1">
      <alignment horizontal="center" vertical="top" wrapText="1"/>
    </xf>
    <xf numFmtId="0" fontId="7" fillId="12" borderId="41" xfId="0" applyFont="1" applyFill="1" applyBorder="1" applyAlignment="1">
      <alignment horizontal="center" vertical="top" wrapText="1"/>
    </xf>
    <xf numFmtId="0" fontId="7" fillId="12" borderId="76" xfId="0" applyFont="1" applyFill="1" applyBorder="1" applyAlignment="1">
      <alignment horizontal="center" vertical="top" wrapText="1"/>
    </xf>
    <xf numFmtId="0" fontId="7" fillId="12" borderId="21" xfId="0" applyFont="1" applyFill="1" applyBorder="1" applyAlignment="1">
      <alignment horizontal="center" vertical="top" wrapText="1"/>
    </xf>
    <xf numFmtId="0" fontId="0" fillId="12" borderId="47" xfId="0" applyFill="1" applyBorder="1" applyAlignment="1">
      <alignment horizontal="center"/>
    </xf>
    <xf numFmtId="0" fontId="0" fillId="12" borderId="50" xfId="0" applyFill="1" applyBorder="1" applyAlignment="1">
      <alignment horizontal="center"/>
    </xf>
    <xf numFmtId="0" fontId="0" fillId="11" borderId="83" xfId="0" applyFill="1" applyBorder="1" applyAlignment="1">
      <alignment horizontal="left" vertical="top" wrapText="1"/>
    </xf>
    <xf numFmtId="0" fontId="0" fillId="11" borderId="38" xfId="0" applyFill="1" applyBorder="1" applyAlignment="1">
      <alignment horizontal="left" vertical="top" wrapText="1"/>
    </xf>
    <xf numFmtId="0" fontId="0" fillId="11" borderId="49" xfId="0" applyFill="1" applyBorder="1" applyAlignment="1">
      <alignment horizontal="center"/>
    </xf>
    <xf numFmtId="0" fontId="0" fillId="11" borderId="42" xfId="0" applyFill="1" applyBorder="1" applyAlignment="1">
      <alignment horizontal="center"/>
    </xf>
    <xf numFmtId="0" fontId="0" fillId="11" borderId="58" xfId="0" applyFill="1" applyBorder="1" applyAlignment="1">
      <alignment horizontal="center"/>
    </xf>
    <xf numFmtId="0" fontId="0" fillId="12" borderId="42" xfId="0" applyFill="1" applyBorder="1" applyAlignment="1">
      <alignment horizontal="center"/>
    </xf>
    <xf numFmtId="0" fontId="0" fillId="12" borderId="58" xfId="0" applyFill="1" applyBorder="1" applyAlignment="1">
      <alignment horizontal="center"/>
    </xf>
    <xf numFmtId="0" fontId="0" fillId="0" borderId="49" xfId="0" applyBorder="1" applyAlignment="1">
      <alignment horizontal="center"/>
    </xf>
    <xf numFmtId="0" fontId="0" fillId="0" borderId="42" xfId="0" applyBorder="1" applyAlignment="1">
      <alignment horizontal="center"/>
    </xf>
    <xf numFmtId="0" fontId="0" fillId="15" borderId="49" xfId="0" applyFill="1" applyBorder="1" applyAlignment="1">
      <alignment horizontal="center"/>
    </xf>
    <xf numFmtId="0" fontId="0" fillId="15" borderId="42" xfId="0" applyFill="1" applyBorder="1" applyAlignment="1">
      <alignment horizontal="center"/>
    </xf>
    <xf numFmtId="0" fontId="0" fillId="0" borderId="43" xfId="0" applyBorder="1" applyAlignment="1">
      <alignment horizontal="center"/>
    </xf>
    <xf numFmtId="0" fontId="0" fillId="0" borderId="47" xfId="0" applyBorder="1" applyAlignment="1">
      <alignment horizontal="center"/>
    </xf>
    <xf numFmtId="0" fontId="0" fillId="15" borderId="43" xfId="0" applyFill="1" applyBorder="1" applyAlignment="1">
      <alignment horizontal="center"/>
    </xf>
    <xf numFmtId="0" fontId="0" fillId="15" borderId="47" xfId="0" applyFill="1" applyBorder="1" applyAlignment="1">
      <alignment horizontal="center"/>
    </xf>
    <xf numFmtId="0" fontId="0" fillId="11" borderId="43" xfId="0" applyFill="1" applyBorder="1" applyAlignment="1">
      <alignment horizontal="center"/>
    </xf>
    <xf numFmtId="0" fontId="0" fillId="11" borderId="47" xfId="0" applyFill="1" applyBorder="1" applyAlignment="1">
      <alignment horizontal="center"/>
    </xf>
    <xf numFmtId="0" fontId="0" fillId="11" borderId="50" xfId="0" applyFill="1" applyBorder="1" applyAlignment="1">
      <alignment horizontal="center"/>
    </xf>
    <xf numFmtId="0" fontId="72" fillId="0" borderId="4" xfId="0" applyFont="1" applyBorder="1" applyAlignment="1">
      <alignment horizontal="center" vertical="center" textRotation="180"/>
    </xf>
    <xf numFmtId="0" fontId="0" fillId="11" borderId="15" xfId="0" applyFill="1" applyBorder="1" applyAlignment="1">
      <alignment horizontal="left" vertical="top" wrapText="1"/>
    </xf>
    <xf numFmtId="0" fontId="0" fillId="11" borderId="21" xfId="0" applyFill="1" applyBorder="1" applyAlignment="1">
      <alignment horizontal="left" vertical="top" wrapText="1"/>
    </xf>
    <xf numFmtId="0" fontId="7" fillId="23" borderId="26" xfId="0" applyFont="1" applyFill="1" applyBorder="1" applyAlignment="1">
      <alignment horizontal="center" vertical="center" wrapText="1"/>
    </xf>
    <xf numFmtId="0" fontId="7" fillId="24" borderId="43" xfId="0" applyFont="1" applyFill="1" applyBorder="1" applyAlignment="1">
      <alignment horizontal="center" vertical="center" wrapText="1"/>
    </xf>
    <xf numFmtId="0" fontId="7" fillId="24" borderId="48" xfId="0" applyFont="1" applyFill="1" applyBorder="1" applyAlignment="1">
      <alignment horizontal="center" vertical="center" wrapText="1"/>
    </xf>
    <xf numFmtId="0" fontId="7" fillId="24" borderId="49" xfId="0" applyFont="1" applyFill="1" applyBorder="1" applyAlignment="1">
      <alignment horizontal="center" vertical="center" wrapText="1"/>
    </xf>
    <xf numFmtId="0" fontId="0" fillId="11" borderId="43" xfId="0" applyFill="1" applyBorder="1" applyAlignment="1">
      <alignment horizontal="center" vertical="center" wrapText="1"/>
    </xf>
    <xf numFmtId="0" fontId="0" fillId="11" borderId="49" xfId="0" applyFill="1" applyBorder="1" applyAlignment="1">
      <alignment horizontal="center" vertical="center" wrapText="1"/>
    </xf>
    <xf numFmtId="0" fontId="0" fillId="12" borderId="4" xfId="0" applyFill="1" applyBorder="1" applyAlignment="1">
      <alignment horizontal="center" vertical="center"/>
    </xf>
    <xf numFmtId="0" fontId="0" fillId="15" borderId="58" xfId="0" applyFill="1" applyBorder="1" applyAlignment="1">
      <alignment horizontal="center"/>
    </xf>
    <xf numFmtId="0" fontId="0" fillId="15" borderId="50" xfId="0" applyFill="1" applyBorder="1" applyAlignment="1">
      <alignment horizontal="center"/>
    </xf>
    <xf numFmtId="0" fontId="0" fillId="11" borderId="26" xfId="0" applyFill="1" applyBorder="1" applyAlignment="1">
      <alignment horizontal="left" vertical="top" wrapText="1"/>
    </xf>
    <xf numFmtId="0" fontId="0" fillId="0" borderId="65" xfId="0" applyBorder="1" applyAlignment="1">
      <alignment horizontal="center"/>
    </xf>
    <xf numFmtId="0" fontId="0" fillId="0" borderId="20" xfId="0" applyBorder="1" applyAlignment="1">
      <alignment horizontal="center"/>
    </xf>
    <xf numFmtId="0" fontId="0" fillId="0" borderId="77" xfId="0" applyBorder="1" applyAlignment="1">
      <alignment horizontal="center"/>
    </xf>
    <xf numFmtId="0" fontId="0" fillId="0" borderId="25" xfId="0" applyBorder="1" applyAlignment="1">
      <alignment horizontal="center"/>
    </xf>
    <xf numFmtId="0" fontId="0" fillId="10" borderId="26" xfId="0" applyFill="1" applyBorder="1" applyAlignment="1">
      <alignment horizontal="left" vertical="top" wrapText="1"/>
    </xf>
    <xf numFmtId="0" fontId="0" fillId="10" borderId="38" xfId="0" applyFill="1" applyBorder="1" applyAlignment="1">
      <alignment horizontal="left" vertical="top" wrapText="1"/>
    </xf>
    <xf numFmtId="0" fontId="62" fillId="22" borderId="0" xfId="0" applyFont="1" applyFill="1" applyAlignment="1">
      <alignment horizontal="center" wrapText="1"/>
    </xf>
    <xf numFmtId="0" fontId="7" fillId="0" borderId="6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8" xfId="0" applyFont="1" applyBorder="1" applyAlignment="1">
      <alignment horizontal="center" vertical="center" wrapText="1"/>
    </xf>
    <xf numFmtId="0" fontId="7" fillId="0" borderId="7" xfId="0" applyFont="1" applyBorder="1" applyAlignment="1">
      <alignment horizontal="center" vertical="center" wrapText="1"/>
    </xf>
    <xf numFmtId="0" fontId="7" fillId="0" borderId="74" xfId="0" applyFont="1" applyBorder="1" applyAlignment="1">
      <alignment horizontal="center" vertical="center" wrapText="1"/>
    </xf>
    <xf numFmtId="0" fontId="5" fillId="0" borderId="78" xfId="0" applyFont="1" applyBorder="1" applyAlignment="1">
      <alignment horizontal="center" vertical="center" wrapText="1"/>
    </xf>
    <xf numFmtId="0" fontId="6" fillId="0" borderId="68" xfId="2" applyBorder="1" applyAlignment="1">
      <alignment horizontal="center" vertical="center" wrapText="1"/>
    </xf>
    <xf numFmtId="0" fontId="6" fillId="0" borderId="7" xfId="2" applyBorder="1" applyAlignment="1">
      <alignment horizontal="center" vertical="center" wrapText="1"/>
    </xf>
    <xf numFmtId="0" fontId="0" fillId="0" borderId="73" xfId="0" applyBorder="1" applyAlignment="1">
      <alignment horizontal="center" vertical="center" wrapText="1"/>
    </xf>
    <xf numFmtId="0" fontId="11" fillId="0" borderId="68" xfId="0" applyFont="1" applyBorder="1" applyAlignment="1">
      <alignment horizontal="center" vertical="center" wrapText="1"/>
    </xf>
    <xf numFmtId="0" fontId="5" fillId="0" borderId="6" xfId="0" applyFont="1" applyBorder="1" applyAlignment="1">
      <alignment horizontal="center" vertical="center" wrapText="1"/>
    </xf>
    <xf numFmtId="0" fontId="7" fillId="3" borderId="15"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7" fillId="0" borderId="18" xfId="0" applyFont="1" applyBorder="1" applyAlignment="1">
      <alignment horizontal="center" vertical="center" wrapText="1"/>
    </xf>
    <xf numFmtId="0" fontId="7" fillId="0" borderId="5"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6" xfId="0" applyFont="1" applyBorder="1" applyAlignment="1">
      <alignment horizontal="center" vertical="center" textRotation="90" wrapText="1"/>
    </xf>
    <xf numFmtId="0" fontId="11" fillId="0" borderId="78" xfId="0" applyFont="1" applyBorder="1" applyAlignment="1">
      <alignment horizontal="center" vertical="center" wrapText="1"/>
    </xf>
    <xf numFmtId="0" fontId="7" fillId="0" borderId="82"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66" xfId="0" applyFont="1" applyBorder="1" applyAlignment="1">
      <alignment horizontal="center" vertical="center" textRotation="90" wrapText="1"/>
    </xf>
    <xf numFmtId="0" fontId="7" fillId="0" borderId="67" xfId="0" applyFont="1" applyBorder="1" applyAlignment="1">
      <alignment horizontal="center" vertical="center" textRotation="90" wrapText="1"/>
    </xf>
    <xf numFmtId="0" fontId="0" fillId="0" borderId="3" xfId="0" applyBorder="1" applyAlignment="1">
      <alignment horizontal="center"/>
    </xf>
    <xf numFmtId="0" fontId="0" fillId="8" borderId="36" xfId="0" applyFill="1" applyBorder="1" applyAlignment="1">
      <alignment horizontal="center"/>
    </xf>
    <xf numFmtId="0" fontId="0" fillId="8" borderId="37" xfId="0" applyFill="1" applyBorder="1" applyAlignment="1">
      <alignment horizontal="center"/>
    </xf>
    <xf numFmtId="0" fontId="0" fillId="8" borderId="22" xfId="0" applyFill="1" applyBorder="1" applyAlignment="1">
      <alignment horizontal="center"/>
    </xf>
    <xf numFmtId="0" fontId="0" fillId="8" borderId="0" xfId="0" applyFill="1" applyAlignment="1">
      <alignment horizontal="center"/>
    </xf>
    <xf numFmtId="0" fontId="0" fillId="8" borderId="23" xfId="0" applyFill="1" applyBorder="1" applyAlignment="1">
      <alignment horizontal="center"/>
    </xf>
    <xf numFmtId="0" fontId="7" fillId="17" borderId="7" xfId="0" applyFont="1" applyFill="1" applyBorder="1" applyAlignment="1">
      <alignment horizontal="center" textRotation="180"/>
    </xf>
    <xf numFmtId="0" fontId="7" fillId="17" borderId="78" xfId="0" applyFont="1" applyFill="1" applyBorder="1" applyAlignment="1">
      <alignment horizontal="center" textRotation="180"/>
    </xf>
    <xf numFmtId="0" fontId="7" fillId="17" borderId="7" xfId="0" applyFont="1" applyFill="1" applyBorder="1" applyAlignment="1">
      <alignment horizontal="center" vertical="center" textRotation="180" wrapText="1"/>
    </xf>
    <xf numFmtId="0" fontId="7" fillId="17" borderId="78" xfId="0" applyFont="1" applyFill="1" applyBorder="1" applyAlignment="1">
      <alignment horizontal="center" vertical="center" textRotation="180" wrapText="1"/>
    </xf>
    <xf numFmtId="0" fontId="7" fillId="17" borderId="5" xfId="0" applyFont="1" applyFill="1" applyBorder="1" applyAlignment="1">
      <alignment horizontal="center" vertical="center" textRotation="180" wrapText="1"/>
    </xf>
    <xf numFmtId="0" fontId="7" fillId="17" borderId="6" xfId="0" applyFont="1" applyFill="1" applyBorder="1" applyAlignment="1">
      <alignment horizontal="center" vertical="center" textRotation="180" wrapText="1"/>
    </xf>
    <xf numFmtId="0" fontId="19" fillId="0" borderId="0" xfId="0" applyFont="1" applyAlignment="1">
      <alignment horizontal="center" vertical="center" textRotation="90"/>
    </xf>
    <xf numFmtId="0" fontId="19" fillId="0" borderId="42" xfId="0" applyFont="1" applyBorder="1" applyAlignment="1">
      <alignment horizontal="center" vertical="center" textRotation="90"/>
    </xf>
    <xf numFmtId="0" fontId="22" fillId="0" borderId="6" xfId="0" applyFont="1" applyBorder="1" applyAlignment="1">
      <alignment horizontal="center" vertical="center" textRotation="90"/>
    </xf>
    <xf numFmtId="0" fontId="14" fillId="0" borderId="5" xfId="0" applyFont="1" applyBorder="1" applyAlignment="1">
      <alignment horizontal="center" vertical="center" textRotation="90"/>
    </xf>
    <xf numFmtId="0" fontId="14" fillId="0" borderId="7" xfId="0" applyFont="1" applyBorder="1" applyAlignment="1">
      <alignment horizontal="center" vertical="center" textRotation="90"/>
    </xf>
    <xf numFmtId="0" fontId="14" fillId="0" borderId="6" xfId="0" applyFont="1" applyBorder="1" applyAlignment="1">
      <alignment horizontal="center" vertical="center" textRotation="90"/>
    </xf>
    <xf numFmtId="0" fontId="14" fillId="0" borderId="9" xfId="0" applyFont="1" applyBorder="1" applyAlignment="1">
      <alignment horizontal="center" vertical="center" textRotation="90"/>
    </xf>
    <xf numFmtId="0" fontId="14" fillId="0" borderId="72" xfId="0" applyFont="1" applyBorder="1" applyAlignment="1">
      <alignment horizontal="center" vertical="center" textRotation="90"/>
    </xf>
    <xf numFmtId="0" fontId="14" fillId="0" borderId="16" xfId="0" applyFont="1" applyBorder="1" applyAlignment="1">
      <alignment horizontal="center" vertical="center" textRotation="90"/>
    </xf>
    <xf numFmtId="0" fontId="8" fillId="8" borderId="0" xfId="0" applyFont="1" applyFill="1" applyAlignment="1">
      <alignment horizontal="center" wrapText="1"/>
    </xf>
    <xf numFmtId="0" fontId="8" fillId="8" borderId="41" xfId="0" applyFont="1" applyFill="1" applyBorder="1" applyAlignment="1">
      <alignment horizontal="center" wrapText="1"/>
    </xf>
    <xf numFmtId="0" fontId="0" fillId="0" borderId="10" xfId="0" applyBorder="1" applyAlignment="1">
      <alignment horizontal="center" vertical="center" textRotation="90"/>
    </xf>
    <xf numFmtId="0" fontId="0" fillId="0" borderId="26" xfId="0" applyBorder="1" applyAlignment="1">
      <alignment horizontal="center" vertical="center" textRotation="90"/>
    </xf>
    <xf numFmtId="0" fontId="0" fillId="0" borderId="24" xfId="0" applyBorder="1" applyAlignment="1">
      <alignment horizontal="center" vertical="top" wrapText="1"/>
    </xf>
    <xf numFmtId="0" fontId="0" fillId="0" borderId="65" xfId="0" applyBorder="1" applyAlignment="1">
      <alignment horizontal="center" vertical="top" wrapText="1"/>
    </xf>
    <xf numFmtId="0" fontId="0" fillId="0" borderId="61" xfId="0" applyBorder="1" applyAlignment="1">
      <alignment horizontal="center" vertical="top"/>
    </xf>
    <xf numFmtId="0" fontId="0" fillId="0" borderId="62" xfId="0" applyBorder="1" applyAlignment="1">
      <alignment horizontal="center" vertical="top" wrapText="1"/>
    </xf>
    <xf numFmtId="0" fontId="0" fillId="0" borderId="63" xfId="0" applyBorder="1" applyAlignment="1">
      <alignment horizontal="center" vertical="top" wrapText="1"/>
    </xf>
    <xf numFmtId="0" fontId="0" fillId="0" borderId="64" xfId="0" applyBorder="1" applyAlignment="1">
      <alignment horizontal="center" vertical="top" wrapText="1"/>
    </xf>
    <xf numFmtId="0" fontId="0" fillId="0" borderId="51" xfId="0" applyBorder="1" applyAlignment="1">
      <alignment horizontal="center" vertical="top" wrapText="1"/>
    </xf>
    <xf numFmtId="0" fontId="0" fillId="16" borderId="5" xfId="0" applyFill="1" applyBorder="1" applyAlignment="1">
      <alignment horizontal="center" vertical="top" wrapText="1"/>
    </xf>
    <xf numFmtId="0" fontId="0" fillId="16" borderId="7" xfId="0" applyFill="1" applyBorder="1" applyAlignment="1">
      <alignment horizontal="center" vertical="top" wrapText="1"/>
    </xf>
    <xf numFmtId="0" fontId="0" fillId="16" borderId="6" xfId="0" applyFill="1" applyBorder="1" applyAlignment="1">
      <alignment horizontal="center" vertical="top" wrapText="1"/>
    </xf>
    <xf numFmtId="0" fontId="7" fillId="16" borderId="5" xfId="0" applyFont="1" applyFill="1" applyBorder="1" applyAlignment="1">
      <alignment horizontal="center" wrapText="1"/>
    </xf>
    <xf numFmtId="0" fontId="7" fillId="16" borderId="7" xfId="0" applyFont="1" applyFill="1" applyBorder="1" applyAlignment="1">
      <alignment horizontal="center" wrapText="1"/>
    </xf>
    <xf numFmtId="0" fontId="7" fillId="16" borderId="6" xfId="0" applyFont="1" applyFill="1" applyBorder="1" applyAlignment="1">
      <alignment horizontal="center" wrapText="1"/>
    </xf>
    <xf numFmtId="0" fontId="21" fillId="16" borderId="5" xfId="0" applyFont="1" applyFill="1" applyBorder="1" applyAlignment="1">
      <alignment horizontal="center" vertical="top" wrapText="1"/>
    </xf>
    <xf numFmtId="0" fontId="21" fillId="16" borderId="6" xfId="0" applyFont="1" applyFill="1" applyBorder="1" applyAlignment="1">
      <alignment horizontal="center" vertical="top" wrapText="1"/>
    </xf>
    <xf numFmtId="0" fontId="0" fillId="16" borderId="5" xfId="0" applyFill="1" applyBorder="1" applyAlignment="1">
      <alignment horizontal="center"/>
    </xf>
    <xf numFmtId="0" fontId="0" fillId="16" borderId="6" xfId="0" applyFill="1" applyBorder="1" applyAlignment="1">
      <alignment horizontal="center"/>
    </xf>
    <xf numFmtId="0" fontId="11" fillId="16" borderId="5" xfId="0" applyFont="1" applyFill="1" applyBorder="1" applyAlignment="1">
      <alignment horizontal="center" vertical="top" wrapText="1"/>
    </xf>
    <xf numFmtId="0" fontId="11" fillId="16" borderId="6" xfId="0" applyFont="1" applyFill="1" applyBorder="1" applyAlignment="1">
      <alignment horizontal="center" vertical="top" wrapText="1"/>
    </xf>
    <xf numFmtId="0" fontId="0" fillId="0" borderId="5" xfId="0" applyBorder="1" applyAlignment="1">
      <alignment horizontal="center"/>
    </xf>
    <xf numFmtId="0" fontId="0" fillId="0" borderId="6" xfId="0" applyBorder="1" applyAlignment="1">
      <alignment horizontal="center"/>
    </xf>
    <xf numFmtId="0" fontId="0" fillId="16" borderId="5" xfId="0" applyFill="1" applyBorder="1" applyAlignment="1">
      <alignment horizontal="center" vertical="top"/>
    </xf>
    <xf numFmtId="0" fontId="0" fillId="16" borderId="6" xfId="0" applyFill="1" applyBorder="1" applyAlignment="1">
      <alignment horizontal="center" vertical="top"/>
    </xf>
    <xf numFmtId="0" fontId="0" fillId="16" borderId="5" xfId="0" applyFill="1" applyBorder="1" applyAlignment="1">
      <alignment horizontal="center" wrapText="1"/>
    </xf>
    <xf numFmtId="0" fontId="0" fillId="16" borderId="6" xfId="0" applyFill="1" applyBorder="1" applyAlignment="1">
      <alignment horizontal="center" wrapText="1"/>
    </xf>
    <xf numFmtId="0" fontId="7" fillId="31" borderId="114" xfId="0" applyFont="1" applyFill="1" applyBorder="1" applyAlignment="1">
      <alignment horizontal="left" vertical="center" wrapText="1" readingOrder="1"/>
    </xf>
    <xf numFmtId="0" fontId="7" fillId="31" borderId="115" xfId="0" applyFont="1" applyFill="1" applyBorder="1" applyAlignment="1">
      <alignment horizontal="left" vertical="center" wrapText="1" readingOrder="1"/>
    </xf>
    <xf numFmtId="0" fontId="7" fillId="31" borderId="116" xfId="0" applyFont="1" applyFill="1" applyBorder="1" applyAlignment="1">
      <alignment horizontal="left" vertical="center" wrapText="1" readingOrder="1"/>
    </xf>
  </cellXfs>
  <cellStyles count="4">
    <cellStyle name="Hyperlink" xfId="2" builtinId="8"/>
    <cellStyle name="Neutral" xfId="1" builtinId="28"/>
    <cellStyle name="Normal" xfId="0" builtinId="0"/>
    <cellStyle name="Standaard 2" xfId="3" xr:uid="{3797F0A3-0E9F-419F-A401-FB0F1A26B431}"/>
  </cellStyles>
  <dxfs count="0"/>
  <tableStyles count="0" defaultTableStyle="TableStyleMedium2" defaultPivotStyle="PivotStyleLight16"/>
  <colors>
    <mruColors>
      <color rgb="FFFF3300"/>
      <color rgb="FFFFFF66"/>
      <color rgb="FFFBFFD1"/>
      <color rgb="FFDCFE5E"/>
      <color rgb="FFF7F791"/>
      <color rgb="FFFFFFB7"/>
      <color rgb="FFF4FF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tmp"/><Relationship Id="rId1" Type="http://schemas.openxmlformats.org/officeDocument/2006/relationships/image" Target="../media/image1.tmp"/><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tmp"/><Relationship Id="rId7" Type="http://schemas.openxmlformats.org/officeDocument/2006/relationships/image" Target="../media/image10.png"/><Relationship Id="rId2" Type="http://schemas.openxmlformats.org/officeDocument/2006/relationships/image" Target="../media/image6.tmp"/><Relationship Id="rId1" Type="http://schemas.openxmlformats.org/officeDocument/2006/relationships/image" Target="../media/image5.tmp"/><Relationship Id="rId6" Type="http://schemas.openxmlformats.org/officeDocument/2006/relationships/image" Target="../media/image9.png"/><Relationship Id="rId5" Type="http://schemas.openxmlformats.org/officeDocument/2006/relationships/image" Target="../media/image2.tmp"/><Relationship Id="rId4" Type="http://schemas.openxmlformats.org/officeDocument/2006/relationships/image" Target="../media/image8.tmp"/></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161925</xdr:rowOff>
    </xdr:from>
    <xdr:to>
      <xdr:col>10</xdr:col>
      <xdr:colOff>304800</xdr:colOff>
      <xdr:row>6</xdr:row>
      <xdr:rowOff>262890</xdr:rowOff>
    </xdr:to>
    <xdr:pic>
      <xdr:nvPicPr>
        <xdr:cNvPr id="2" name="Afbeelding 1">
          <a:extLst>
            <a:ext uri="{FF2B5EF4-FFF2-40B4-BE49-F238E27FC236}">
              <a16:creationId xmlns:a16="http://schemas.microsoft.com/office/drawing/2014/main" id="{53DD231A-E74D-5CDA-5D15-50AB730C3E66}"/>
            </a:ext>
          </a:extLst>
        </xdr:cNvPr>
        <xdr:cNvPicPr>
          <a:picLocks noChangeAspect="1"/>
        </xdr:cNvPicPr>
      </xdr:nvPicPr>
      <xdr:blipFill>
        <a:blip xmlns:r="http://schemas.openxmlformats.org/officeDocument/2006/relationships" r:embed="rId1"/>
        <a:stretch>
          <a:fillRect/>
        </a:stretch>
      </xdr:blipFill>
      <xdr:spPr>
        <a:xfrm>
          <a:off x="7915275" y="161925"/>
          <a:ext cx="4572000" cy="2590800"/>
        </a:xfrm>
        <a:prstGeom prst="rect">
          <a:avLst/>
        </a:prstGeom>
      </xdr:spPr>
    </xdr:pic>
    <xdr:clientData/>
  </xdr:twoCellAnchor>
  <xdr:twoCellAnchor editAs="oneCell">
    <xdr:from>
      <xdr:col>2</xdr:col>
      <xdr:colOff>408911</xdr:colOff>
      <xdr:row>9</xdr:row>
      <xdr:rowOff>129142</xdr:rowOff>
    </xdr:from>
    <xdr:to>
      <xdr:col>9</xdr:col>
      <xdr:colOff>510717</xdr:colOff>
      <xdr:row>13</xdr:row>
      <xdr:rowOff>155384</xdr:rowOff>
    </xdr:to>
    <xdr:pic>
      <xdr:nvPicPr>
        <xdr:cNvPr id="3" name="Afbeelding 2">
          <a:extLst>
            <a:ext uri="{FF2B5EF4-FFF2-40B4-BE49-F238E27FC236}">
              <a16:creationId xmlns:a16="http://schemas.microsoft.com/office/drawing/2014/main" id="{B43F4E59-4663-4967-7F7A-63AEA39D7BB0}"/>
            </a:ext>
            <a:ext uri="{147F2762-F138-4A5C-976F-8EAC2B608ADB}">
              <a16:predDERef xmlns:a16="http://schemas.microsoft.com/office/drawing/2014/main" pred="{53DD231A-E74D-5CDA-5D15-50AB730C3E66}"/>
            </a:ext>
          </a:extLst>
        </xdr:cNvPr>
        <xdr:cNvPicPr>
          <a:picLocks noChangeAspect="1"/>
        </xdr:cNvPicPr>
      </xdr:nvPicPr>
      <xdr:blipFill>
        <a:blip xmlns:r="http://schemas.openxmlformats.org/officeDocument/2006/relationships" r:embed="rId2"/>
        <a:stretch>
          <a:fillRect/>
        </a:stretch>
      </xdr:blipFill>
      <xdr:spPr>
        <a:xfrm>
          <a:off x="7943186" y="3948667"/>
          <a:ext cx="4378531" cy="2224612"/>
        </a:xfrm>
        <a:prstGeom prst="rect">
          <a:avLst/>
        </a:prstGeom>
      </xdr:spPr>
    </xdr:pic>
    <xdr:clientData/>
  </xdr:twoCellAnchor>
  <xdr:twoCellAnchor editAs="oneCell">
    <xdr:from>
      <xdr:col>11</xdr:col>
      <xdr:colOff>531495</xdr:colOff>
      <xdr:row>0</xdr:row>
      <xdr:rowOff>353809</xdr:rowOff>
    </xdr:from>
    <xdr:to>
      <xdr:col>19</xdr:col>
      <xdr:colOff>550544</xdr:colOff>
      <xdr:row>11</xdr:row>
      <xdr:rowOff>104775</xdr:rowOff>
    </xdr:to>
    <xdr:pic>
      <xdr:nvPicPr>
        <xdr:cNvPr id="4" name="Afbeelding 3" descr="Afbeelding met buitenshuis, boom, Luchtfotografie, lucht">
          <a:extLst>
            <a:ext uri="{FF2B5EF4-FFF2-40B4-BE49-F238E27FC236}">
              <a16:creationId xmlns:a16="http://schemas.microsoft.com/office/drawing/2014/main" id="{5FE991AC-9050-787D-92F5-5FB7705C2FD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771245" y="353809"/>
          <a:ext cx="7711439" cy="4370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160020</xdr:colOff>
      <xdr:row>0</xdr:row>
      <xdr:rowOff>0</xdr:rowOff>
    </xdr:from>
    <xdr:to>
      <xdr:col>74</xdr:col>
      <xdr:colOff>320040</xdr:colOff>
      <xdr:row>36</xdr:row>
      <xdr:rowOff>173355</xdr:rowOff>
    </xdr:to>
    <xdr:pic>
      <xdr:nvPicPr>
        <xdr:cNvPr id="5" name="Afbeelding 4" descr="Afbeelding met buitenshuis, boom, Luchtfotografie, lucht">
          <a:extLst>
            <a:ext uri="{FF2B5EF4-FFF2-40B4-BE49-F238E27FC236}">
              <a16:creationId xmlns:a16="http://schemas.microsoft.com/office/drawing/2014/main" id="{490B6B80-9650-C718-49FB-4F4DB1F8732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903160" y="0"/>
          <a:ext cx="19050000" cy="10850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1</xdr:col>
      <xdr:colOff>4572000</xdr:colOff>
      <xdr:row>51</xdr:row>
      <xdr:rowOff>53340</xdr:rowOff>
    </xdr:to>
    <xdr:pic>
      <xdr:nvPicPr>
        <xdr:cNvPr id="6" name="Afbeelding 5">
          <a:extLst>
            <a:ext uri="{FF2B5EF4-FFF2-40B4-BE49-F238E27FC236}">
              <a16:creationId xmlns:a16="http://schemas.microsoft.com/office/drawing/2014/main" id="{1E971A29-0740-4C32-3258-6C012B9CC3A9}"/>
            </a:ext>
            <a:ext uri="{147F2762-F138-4A5C-976F-8EAC2B608ADB}">
              <a16:predDERef xmlns:a16="http://schemas.microsoft.com/office/drawing/2014/main" pred="{490B6B80-9650-C718-49FB-4F4DB1F87327}"/>
            </a:ext>
          </a:extLst>
        </xdr:cNvPr>
        <xdr:cNvPicPr>
          <a:picLocks noChangeAspect="1"/>
        </xdr:cNvPicPr>
      </xdr:nvPicPr>
      <xdr:blipFill>
        <a:blip xmlns:r="http://schemas.openxmlformats.org/officeDocument/2006/relationships" r:embed="rId4"/>
        <a:stretch>
          <a:fillRect/>
        </a:stretch>
      </xdr:blipFill>
      <xdr:spPr>
        <a:xfrm>
          <a:off x="228600" y="9763125"/>
          <a:ext cx="4572000" cy="1866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1</xdr:row>
      <xdr:rowOff>171450</xdr:rowOff>
    </xdr:from>
    <xdr:to>
      <xdr:col>8</xdr:col>
      <xdr:colOff>514350</xdr:colOff>
      <xdr:row>3</xdr:row>
      <xdr:rowOff>28575</xdr:rowOff>
    </xdr:to>
    <xdr:pic>
      <xdr:nvPicPr>
        <xdr:cNvPr id="2" name="Afbeelding 1">
          <a:extLst>
            <a:ext uri="{FF2B5EF4-FFF2-40B4-BE49-F238E27FC236}">
              <a16:creationId xmlns:a16="http://schemas.microsoft.com/office/drawing/2014/main" id="{628D8AEC-EEE5-1D5C-27A7-A72638AC9104}"/>
            </a:ext>
          </a:extLst>
        </xdr:cNvPr>
        <xdr:cNvPicPr>
          <a:picLocks noChangeAspect="1"/>
        </xdr:cNvPicPr>
      </xdr:nvPicPr>
      <xdr:blipFill>
        <a:blip xmlns:r="http://schemas.openxmlformats.org/officeDocument/2006/relationships" r:embed="rId1"/>
        <a:stretch>
          <a:fillRect/>
        </a:stretch>
      </xdr:blipFill>
      <xdr:spPr>
        <a:xfrm>
          <a:off x="5295900" y="685800"/>
          <a:ext cx="4133850" cy="2514600"/>
        </a:xfrm>
        <a:prstGeom prst="rect">
          <a:avLst/>
        </a:prstGeom>
      </xdr:spPr>
    </xdr:pic>
    <xdr:clientData/>
  </xdr:twoCellAnchor>
  <xdr:twoCellAnchor editAs="oneCell">
    <xdr:from>
      <xdr:col>9</xdr:col>
      <xdr:colOff>47625</xdr:colOff>
      <xdr:row>2</xdr:row>
      <xdr:rowOff>1104900</xdr:rowOff>
    </xdr:from>
    <xdr:to>
      <xdr:col>16</xdr:col>
      <xdr:colOff>358140</xdr:colOff>
      <xdr:row>5</xdr:row>
      <xdr:rowOff>826770</xdr:rowOff>
    </xdr:to>
    <xdr:pic>
      <xdr:nvPicPr>
        <xdr:cNvPr id="3" name="Afbeelding 2">
          <a:extLst>
            <a:ext uri="{FF2B5EF4-FFF2-40B4-BE49-F238E27FC236}">
              <a16:creationId xmlns:a16="http://schemas.microsoft.com/office/drawing/2014/main" id="{7DE035B3-0251-4DBE-5D1F-092FE97019DC}"/>
            </a:ext>
            <a:ext uri="{147F2762-F138-4A5C-976F-8EAC2B608ADB}">
              <a16:predDERef xmlns:a16="http://schemas.microsoft.com/office/drawing/2014/main" pred="{628D8AEC-EEE5-1D5C-27A7-A72638AC9104}"/>
            </a:ext>
          </a:extLst>
        </xdr:cNvPr>
        <xdr:cNvPicPr>
          <a:picLocks noChangeAspect="1"/>
        </xdr:cNvPicPr>
      </xdr:nvPicPr>
      <xdr:blipFill>
        <a:blip xmlns:r="http://schemas.openxmlformats.org/officeDocument/2006/relationships" r:embed="rId2"/>
        <a:stretch>
          <a:fillRect/>
        </a:stretch>
      </xdr:blipFill>
      <xdr:spPr>
        <a:xfrm>
          <a:off x="9858375" y="2705100"/>
          <a:ext cx="4572000" cy="3228975"/>
        </a:xfrm>
        <a:prstGeom prst="rect">
          <a:avLst/>
        </a:prstGeom>
      </xdr:spPr>
    </xdr:pic>
    <xdr:clientData/>
  </xdr:twoCellAnchor>
  <xdr:twoCellAnchor editAs="oneCell">
    <xdr:from>
      <xdr:col>2</xdr:col>
      <xdr:colOff>142875</xdr:colOff>
      <xdr:row>3</xdr:row>
      <xdr:rowOff>571500</xdr:rowOff>
    </xdr:from>
    <xdr:to>
      <xdr:col>6</xdr:col>
      <xdr:colOff>281940</xdr:colOff>
      <xdr:row>5</xdr:row>
      <xdr:rowOff>805815</xdr:rowOff>
    </xdr:to>
    <xdr:pic>
      <xdr:nvPicPr>
        <xdr:cNvPr id="4" name="Afbeelding 3">
          <a:extLst>
            <a:ext uri="{FF2B5EF4-FFF2-40B4-BE49-F238E27FC236}">
              <a16:creationId xmlns:a16="http://schemas.microsoft.com/office/drawing/2014/main" id="{2A2F12FA-E6F2-784C-28C1-C60355059918}"/>
            </a:ext>
            <a:ext uri="{147F2762-F138-4A5C-976F-8EAC2B608ADB}">
              <a16:predDERef xmlns:a16="http://schemas.microsoft.com/office/drawing/2014/main" pred="{7DE035B3-0251-4DBE-5D1F-092FE97019DC}"/>
            </a:ext>
          </a:extLst>
        </xdr:cNvPr>
        <xdr:cNvPicPr>
          <a:picLocks noChangeAspect="1"/>
        </xdr:cNvPicPr>
      </xdr:nvPicPr>
      <xdr:blipFill>
        <a:blip xmlns:r="http://schemas.openxmlformats.org/officeDocument/2006/relationships" r:embed="rId3"/>
        <a:stretch>
          <a:fillRect/>
        </a:stretch>
      </xdr:blipFill>
      <xdr:spPr>
        <a:xfrm>
          <a:off x="5400675" y="3486150"/>
          <a:ext cx="2571750" cy="2324100"/>
        </a:xfrm>
        <a:prstGeom prst="rect">
          <a:avLst/>
        </a:prstGeom>
      </xdr:spPr>
    </xdr:pic>
    <xdr:clientData/>
  </xdr:twoCellAnchor>
  <xdr:twoCellAnchor editAs="oneCell">
    <xdr:from>
      <xdr:col>1</xdr:col>
      <xdr:colOff>38100</xdr:colOff>
      <xdr:row>8</xdr:row>
      <xdr:rowOff>95250</xdr:rowOff>
    </xdr:from>
    <xdr:to>
      <xdr:col>1</xdr:col>
      <xdr:colOff>5105400</xdr:colOff>
      <xdr:row>22</xdr:row>
      <xdr:rowOff>114300</xdr:rowOff>
    </xdr:to>
    <xdr:pic>
      <xdr:nvPicPr>
        <xdr:cNvPr id="5" name="Afbeelding 4">
          <a:extLst>
            <a:ext uri="{FF2B5EF4-FFF2-40B4-BE49-F238E27FC236}">
              <a16:creationId xmlns:a16="http://schemas.microsoft.com/office/drawing/2014/main" id="{DABD80E2-764D-DE58-BE60-3F16219E865F}"/>
            </a:ext>
            <a:ext uri="{147F2762-F138-4A5C-976F-8EAC2B608ADB}">
              <a16:predDERef xmlns:a16="http://schemas.microsoft.com/office/drawing/2014/main" pred="{2A2F12FA-E6F2-784C-28C1-C60355059918}"/>
            </a:ext>
          </a:extLst>
        </xdr:cNvPr>
        <xdr:cNvPicPr>
          <a:picLocks noChangeAspect="1"/>
        </xdr:cNvPicPr>
      </xdr:nvPicPr>
      <xdr:blipFill>
        <a:blip xmlns:r="http://schemas.openxmlformats.org/officeDocument/2006/relationships" r:embed="rId4"/>
        <a:stretch>
          <a:fillRect/>
        </a:stretch>
      </xdr:blipFill>
      <xdr:spPr>
        <a:xfrm>
          <a:off x="323850" y="5876925"/>
          <a:ext cx="5067300" cy="2695575"/>
        </a:xfrm>
        <a:prstGeom prst="rect">
          <a:avLst/>
        </a:prstGeom>
      </xdr:spPr>
    </xdr:pic>
    <xdr:clientData/>
  </xdr:twoCellAnchor>
  <xdr:twoCellAnchor editAs="oneCell">
    <xdr:from>
      <xdr:col>9</xdr:col>
      <xdr:colOff>142875</xdr:colOff>
      <xdr:row>0</xdr:row>
      <xdr:rowOff>257175</xdr:rowOff>
    </xdr:from>
    <xdr:to>
      <xdr:col>16</xdr:col>
      <xdr:colOff>436245</xdr:colOff>
      <xdr:row>2</xdr:row>
      <xdr:rowOff>685800</xdr:rowOff>
    </xdr:to>
    <xdr:pic>
      <xdr:nvPicPr>
        <xdr:cNvPr id="6" name="Afbeelding 5">
          <a:extLst>
            <a:ext uri="{FF2B5EF4-FFF2-40B4-BE49-F238E27FC236}">
              <a16:creationId xmlns:a16="http://schemas.microsoft.com/office/drawing/2014/main" id="{4E411FFB-CBEE-4A60-9BDB-533FC1110837}"/>
            </a:ext>
            <a:ext uri="{147F2762-F138-4A5C-976F-8EAC2B608ADB}">
              <a16:predDERef xmlns:a16="http://schemas.microsoft.com/office/drawing/2014/main" pred="{DABD80E2-764D-DE58-BE60-3F16219E865F}"/>
            </a:ext>
          </a:extLst>
        </xdr:cNvPr>
        <xdr:cNvPicPr>
          <a:picLocks noChangeAspect="1"/>
        </xdr:cNvPicPr>
      </xdr:nvPicPr>
      <xdr:blipFill>
        <a:blip xmlns:r="http://schemas.openxmlformats.org/officeDocument/2006/relationships" r:embed="rId5"/>
        <a:stretch>
          <a:fillRect/>
        </a:stretch>
      </xdr:blipFill>
      <xdr:spPr>
        <a:xfrm>
          <a:off x="9667875" y="257175"/>
          <a:ext cx="4572000" cy="2028825"/>
        </a:xfrm>
        <a:prstGeom prst="rect">
          <a:avLst/>
        </a:prstGeom>
      </xdr:spPr>
    </xdr:pic>
    <xdr:clientData/>
  </xdr:twoCellAnchor>
  <xdr:twoCellAnchor editAs="oneCell">
    <xdr:from>
      <xdr:col>1</xdr:col>
      <xdr:colOff>5092700</xdr:colOff>
      <xdr:row>30</xdr:row>
      <xdr:rowOff>139700</xdr:rowOff>
    </xdr:from>
    <xdr:to>
      <xdr:col>9</xdr:col>
      <xdr:colOff>135890</xdr:colOff>
      <xdr:row>41</xdr:row>
      <xdr:rowOff>8255</xdr:rowOff>
    </xdr:to>
    <xdr:pic>
      <xdr:nvPicPr>
        <xdr:cNvPr id="7" name="Afbeelding 6">
          <a:extLst>
            <a:ext uri="{FF2B5EF4-FFF2-40B4-BE49-F238E27FC236}">
              <a16:creationId xmlns:a16="http://schemas.microsoft.com/office/drawing/2014/main" id="{B4674ED8-6BFB-7366-CA13-3C872CA19426}"/>
            </a:ext>
            <a:ext uri="{147F2762-F138-4A5C-976F-8EAC2B608ADB}">
              <a16:predDERef xmlns:a16="http://schemas.microsoft.com/office/drawing/2014/main" pred="{4E411FFB-CBEE-4A60-9BDB-533FC1110837}"/>
            </a:ext>
          </a:extLst>
        </xdr:cNvPr>
        <xdr:cNvPicPr>
          <a:picLocks noChangeAspect="1"/>
        </xdr:cNvPicPr>
      </xdr:nvPicPr>
      <xdr:blipFill>
        <a:blip xmlns:r="http://schemas.openxmlformats.org/officeDocument/2006/relationships" r:embed="rId6"/>
        <a:stretch>
          <a:fillRect/>
        </a:stretch>
      </xdr:blipFill>
      <xdr:spPr>
        <a:xfrm>
          <a:off x="5397500" y="12020550"/>
          <a:ext cx="4826000" cy="1892300"/>
        </a:xfrm>
        <a:prstGeom prst="rect">
          <a:avLst/>
        </a:prstGeom>
      </xdr:spPr>
    </xdr:pic>
    <xdr:clientData/>
  </xdr:twoCellAnchor>
  <xdr:twoCellAnchor editAs="oneCell">
    <xdr:from>
      <xdr:col>9</xdr:col>
      <xdr:colOff>266700</xdr:colOff>
      <xdr:row>30</xdr:row>
      <xdr:rowOff>171450</xdr:rowOff>
    </xdr:from>
    <xdr:to>
      <xdr:col>17</xdr:col>
      <xdr:colOff>55245</xdr:colOff>
      <xdr:row>41</xdr:row>
      <xdr:rowOff>0</xdr:rowOff>
    </xdr:to>
    <xdr:pic>
      <xdr:nvPicPr>
        <xdr:cNvPr id="8" name="Afbeelding 7">
          <a:extLst>
            <a:ext uri="{FF2B5EF4-FFF2-40B4-BE49-F238E27FC236}">
              <a16:creationId xmlns:a16="http://schemas.microsoft.com/office/drawing/2014/main" id="{3D0BF780-004B-6288-1C03-B534206FECA3}"/>
            </a:ext>
            <a:ext uri="{147F2762-F138-4A5C-976F-8EAC2B608ADB}">
              <a16:predDERef xmlns:a16="http://schemas.microsoft.com/office/drawing/2014/main" pred="{B4674ED8-6BFB-7366-CA13-3C872CA19426}"/>
            </a:ext>
          </a:extLst>
        </xdr:cNvPr>
        <xdr:cNvPicPr>
          <a:picLocks noChangeAspect="1"/>
        </xdr:cNvPicPr>
      </xdr:nvPicPr>
      <xdr:blipFill>
        <a:blip xmlns:r="http://schemas.openxmlformats.org/officeDocument/2006/relationships" r:embed="rId7"/>
        <a:stretch>
          <a:fillRect/>
        </a:stretch>
      </xdr:blipFill>
      <xdr:spPr>
        <a:xfrm>
          <a:off x="10077450" y="10163175"/>
          <a:ext cx="4676775" cy="1914525"/>
        </a:xfrm>
        <a:prstGeom prst="rect">
          <a:avLst/>
        </a:prstGeom>
      </xdr:spPr>
    </xdr:pic>
    <xdr:clientData/>
  </xdr:twoCellAnchor>
  <xdr:twoCellAnchor>
    <xdr:from>
      <xdr:col>1</xdr:col>
      <xdr:colOff>5316966</xdr:colOff>
      <xdr:row>8</xdr:row>
      <xdr:rowOff>40705</xdr:rowOff>
    </xdr:from>
    <xdr:to>
      <xdr:col>7</xdr:col>
      <xdr:colOff>364163</xdr:colOff>
      <xdr:row>23</xdr:row>
      <xdr:rowOff>19541</xdr:rowOff>
    </xdr:to>
    <xdr:pic>
      <xdr:nvPicPr>
        <xdr:cNvPr id="9" name="Picture 8">
          <a:extLst>
            <a:ext uri="{FF2B5EF4-FFF2-40B4-BE49-F238E27FC236}">
              <a16:creationId xmlns:a16="http://schemas.microsoft.com/office/drawing/2014/main" id="{A3B34FDE-7C07-F96F-FAA9-D5A5A65E5870}"/>
            </a:ext>
          </a:extLst>
        </xdr:cNvPr>
        <xdr:cNvPicPr>
          <a:picLocks noChangeAspect="1"/>
        </xdr:cNvPicPr>
      </xdr:nvPicPr>
      <xdr:blipFill>
        <a:blip xmlns:r="http://schemas.openxmlformats.org/officeDocument/2006/relationships" r:embed="rId8"/>
        <a:stretch>
          <a:fillRect/>
        </a:stretch>
      </xdr:blipFill>
      <xdr:spPr>
        <a:xfrm rot="26097">
          <a:off x="5621766" y="7832155"/>
          <a:ext cx="3606997" cy="2760136"/>
        </a:xfrm>
        <a:prstGeom prst="rect">
          <a:avLst/>
        </a:prstGeom>
      </xdr:spPr>
    </xdr:pic>
    <xdr:clientData/>
  </xdr:twoCellAnchor>
  <xdr:twoCellAnchor>
    <xdr:from>
      <xdr:col>6</xdr:col>
      <xdr:colOff>451125</xdr:colOff>
      <xdr:row>13</xdr:row>
      <xdr:rowOff>171359</xdr:rowOff>
    </xdr:from>
    <xdr:to>
      <xdr:col>7</xdr:col>
      <xdr:colOff>97685</xdr:colOff>
      <xdr:row>15</xdr:row>
      <xdr:rowOff>67619</xdr:rowOff>
    </xdr:to>
    <xdr:sp macro="" textlink="">
      <xdr:nvSpPr>
        <xdr:cNvPr id="10" name="TextBox 9">
          <a:extLst>
            <a:ext uri="{FF2B5EF4-FFF2-40B4-BE49-F238E27FC236}">
              <a16:creationId xmlns:a16="http://schemas.microsoft.com/office/drawing/2014/main" id="{4B39FD7B-D840-AD51-7454-26F6616EE62A}"/>
            </a:ext>
          </a:extLst>
        </xdr:cNvPr>
        <xdr:cNvSpPr txBox="1"/>
      </xdr:nvSpPr>
      <xdr:spPr>
        <a:xfrm>
          <a:off x="8706125" y="8902609"/>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nl-NL" sz="1400" b="1"/>
            <a:t>1</a:t>
          </a:r>
        </a:p>
      </xdr:txBody>
    </xdr:sp>
    <xdr:clientData/>
  </xdr:twoCellAnchor>
  <xdr:twoCellAnchor>
    <xdr:from>
      <xdr:col>3</xdr:col>
      <xdr:colOff>161693</xdr:colOff>
      <xdr:row>11</xdr:row>
      <xdr:rowOff>111228</xdr:rowOff>
    </xdr:from>
    <xdr:to>
      <xdr:col>3</xdr:col>
      <xdr:colOff>417853</xdr:colOff>
      <xdr:row>13</xdr:row>
      <xdr:rowOff>7488</xdr:rowOff>
    </xdr:to>
    <xdr:sp macro="" textlink="">
      <xdr:nvSpPr>
        <xdr:cNvPr id="11" name="TextBox 10">
          <a:extLst>
            <a:ext uri="{FF2B5EF4-FFF2-40B4-BE49-F238E27FC236}">
              <a16:creationId xmlns:a16="http://schemas.microsoft.com/office/drawing/2014/main" id="{E75C10DA-B6F3-43E4-83D9-4F14BB832860}"/>
            </a:ext>
          </a:extLst>
        </xdr:cNvPr>
        <xdr:cNvSpPr txBox="1"/>
      </xdr:nvSpPr>
      <xdr:spPr>
        <a:xfrm>
          <a:off x="6587893" y="8474178"/>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nl-NL" sz="1400" b="1"/>
            <a:t>3</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381000</xdr:colOff>
      <xdr:row>14</xdr:row>
      <xdr:rowOff>685800</xdr:rowOff>
    </xdr:to>
    <xdr:sp macro="" textlink="">
      <xdr:nvSpPr>
        <xdr:cNvPr id="4101" name="AutoShape 5">
          <a:extLst>
            <a:ext uri="{FF2B5EF4-FFF2-40B4-BE49-F238E27FC236}">
              <a16:creationId xmlns:a16="http://schemas.microsoft.com/office/drawing/2014/main" id="{A962357B-0B38-F468-9D69-48AA898BF71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1264920</xdr:colOff>
      <xdr:row>0</xdr:row>
      <xdr:rowOff>531495</xdr:rowOff>
    </xdr:from>
    <xdr:to>
      <xdr:col>7</xdr:col>
      <xdr:colOff>6587490</xdr:colOff>
      <xdr:row>15</xdr:row>
      <xdr:rowOff>173355</xdr:rowOff>
    </xdr:to>
    <xdr:pic>
      <xdr:nvPicPr>
        <xdr:cNvPr id="8" name="Afbeelding 2">
          <a:extLst>
            <a:ext uri="{FF2B5EF4-FFF2-40B4-BE49-F238E27FC236}">
              <a16:creationId xmlns:a16="http://schemas.microsoft.com/office/drawing/2014/main" id="{F4E52A79-F830-8D5D-6E51-9008E575B0E1}"/>
            </a:ext>
          </a:extLst>
        </xdr:cNvPr>
        <xdr:cNvPicPr>
          <a:picLocks noChangeAspect="1"/>
        </xdr:cNvPicPr>
      </xdr:nvPicPr>
      <xdr:blipFill>
        <a:blip xmlns:r="http://schemas.openxmlformats.org/officeDocument/2006/relationships" r:embed="rId1"/>
        <a:stretch>
          <a:fillRect/>
        </a:stretch>
      </xdr:blipFill>
      <xdr:spPr>
        <a:xfrm>
          <a:off x="20505420" y="531495"/>
          <a:ext cx="5322570" cy="2733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704850</xdr:colOff>
      <xdr:row>25</xdr:row>
      <xdr:rowOff>95250</xdr:rowOff>
    </xdr:from>
    <xdr:to>
      <xdr:col>7</xdr:col>
      <xdr:colOff>123508</xdr:colOff>
      <xdr:row>38</xdr:row>
      <xdr:rowOff>114300</xdr:rowOff>
    </xdr:to>
    <xdr:pic>
      <xdr:nvPicPr>
        <xdr:cNvPr id="3" name="Afbeelding 1">
          <a:extLst>
            <a:ext uri="{FF2B5EF4-FFF2-40B4-BE49-F238E27FC236}">
              <a16:creationId xmlns:a16="http://schemas.microsoft.com/office/drawing/2014/main" id="{A88828BD-3E06-8759-79EC-421EB0B6470C}"/>
            </a:ext>
          </a:extLst>
        </xdr:cNvPr>
        <xdr:cNvPicPr>
          <a:picLocks noChangeAspect="1"/>
        </xdr:cNvPicPr>
      </xdr:nvPicPr>
      <xdr:blipFill>
        <a:blip xmlns:r="http://schemas.openxmlformats.org/officeDocument/2006/relationships" r:embed="rId1"/>
        <a:stretch>
          <a:fillRect/>
        </a:stretch>
      </xdr:blipFill>
      <xdr:spPr>
        <a:xfrm>
          <a:off x="704850" y="7343775"/>
          <a:ext cx="4572000" cy="2495550"/>
        </a:xfrm>
        <a:prstGeom prst="rect">
          <a:avLst/>
        </a:prstGeom>
      </xdr:spPr>
    </xdr:pic>
    <xdr:clientData/>
  </xdr:twoCellAnchor>
  <xdr:twoCellAnchor editAs="oneCell">
    <xdr:from>
      <xdr:col>8</xdr:col>
      <xdr:colOff>64293</xdr:colOff>
      <xdr:row>24</xdr:row>
      <xdr:rowOff>111919</xdr:rowOff>
    </xdr:from>
    <xdr:to>
      <xdr:col>17</xdr:col>
      <xdr:colOff>226218</xdr:colOff>
      <xdr:row>38</xdr:row>
      <xdr:rowOff>58579</xdr:rowOff>
    </xdr:to>
    <xdr:pic>
      <xdr:nvPicPr>
        <xdr:cNvPr id="5" name="Afbeelding 2">
          <a:extLst>
            <a:ext uri="{FF2B5EF4-FFF2-40B4-BE49-F238E27FC236}">
              <a16:creationId xmlns:a16="http://schemas.microsoft.com/office/drawing/2014/main" id="{3A3A781E-13EE-8F83-6D2F-F40E41920F3D}"/>
            </a:ext>
            <a:ext uri="{147F2762-F138-4A5C-976F-8EAC2B608ADB}">
              <a16:predDERef xmlns:a16="http://schemas.microsoft.com/office/drawing/2014/main" pred="{A88828BD-3E06-8759-79EC-421EB0B6470C}"/>
            </a:ext>
          </a:extLst>
        </xdr:cNvPr>
        <xdr:cNvPicPr>
          <a:picLocks noChangeAspect="1"/>
        </xdr:cNvPicPr>
      </xdr:nvPicPr>
      <xdr:blipFill>
        <a:blip xmlns:r="http://schemas.openxmlformats.org/officeDocument/2006/relationships" r:embed="rId2"/>
        <a:stretch>
          <a:fillRect/>
        </a:stretch>
      </xdr:blipFill>
      <xdr:spPr>
        <a:xfrm>
          <a:off x="5707856" y="8041482"/>
          <a:ext cx="4448175" cy="2562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381000</xdr:colOff>
      <xdr:row>15</xdr:row>
      <xdr:rowOff>685800</xdr:rowOff>
    </xdr:to>
    <xdr:sp macro="" textlink="">
      <xdr:nvSpPr>
        <xdr:cNvPr id="2" name="AutoShape 5">
          <a:extLst>
            <a:ext uri="{FF2B5EF4-FFF2-40B4-BE49-F238E27FC236}">
              <a16:creationId xmlns:a16="http://schemas.microsoft.com/office/drawing/2014/main" id="{CA2618DB-DB11-4EAD-95D3-F548A800BEDA}"/>
            </a:ext>
          </a:extLst>
        </xdr:cNvPr>
        <xdr:cNvSpPr>
          <a:spLocks noChangeArrowheads="1"/>
        </xdr:cNvSpPr>
      </xdr:nvSpPr>
      <xdr:spPr bwMode="auto">
        <a:xfrm>
          <a:off x="0" y="0"/>
          <a:ext cx="10325100" cy="2432304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53</xdr:row>
      <xdr:rowOff>0</xdr:rowOff>
    </xdr:from>
    <xdr:to>
      <xdr:col>5</xdr:col>
      <xdr:colOff>877200</xdr:colOff>
      <xdr:row>67</xdr:row>
      <xdr:rowOff>171846</xdr:rowOff>
    </xdr:to>
    <xdr:pic>
      <xdr:nvPicPr>
        <xdr:cNvPr id="2" name="Picture 1">
          <a:extLst>
            <a:ext uri="{FF2B5EF4-FFF2-40B4-BE49-F238E27FC236}">
              <a16:creationId xmlns:a16="http://schemas.microsoft.com/office/drawing/2014/main" id="{3DC80072-8E3C-184B-2862-68C4E809599A}"/>
            </a:ext>
          </a:extLst>
        </xdr:cNvPr>
        <xdr:cNvPicPr>
          <a:picLocks noChangeAspect="1"/>
        </xdr:cNvPicPr>
      </xdr:nvPicPr>
      <xdr:blipFill>
        <a:blip xmlns:r="http://schemas.openxmlformats.org/officeDocument/2006/relationships" r:embed="rId1"/>
        <a:stretch>
          <a:fillRect/>
        </a:stretch>
      </xdr:blipFill>
      <xdr:spPr>
        <a:xfrm>
          <a:off x="2166938" y="23574375"/>
          <a:ext cx="6449325" cy="2838846"/>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5535360-0233-4ED6-9E7A-F9D325AADB01}"/>
</namedSheetViews>
</file>

<file path=xl/persons/person.xml><?xml version="1.0" encoding="utf-8"?>
<personList xmlns="http://schemas.microsoft.com/office/spreadsheetml/2018/threadedcomments" xmlns:x="http://schemas.openxmlformats.org/spreadsheetml/2006/main">
  <person displayName="Vries, Riva de (RWS WVL)" id="{4D6961D0-B910-4F75-84A0-517FDBF2C4CC}" userId="S::riva.de.vries@rws.nl::38264e03-6b45-4a59-b26e-dbe19b2f8ca4" providerId="AD"/>
  <person displayName="Esther van Baaren" id="{DC6443F2-44A4-44FD-8E69-9EEC49B5D018}" userId="S::Esther.vanBaaren@deltares.nl::e5ae2957-28e7-4d9d-a847-c7691742eafd" providerId="AD"/>
  <person displayName="Marjolijn Mascini" id="{C250CE96-7E8E-40B5-9019-50E51D76E81C}" userId="S::marjolijn.mascini@deltares.nl::071bd7ba-3282-4266-ba79-feea67546fcc" providerId="AD"/>
  <person displayName="Vries, Riva de (RWS WVL)" id="{BA012C0D-3B6A-48DE-A7E1-3C9BA2A43D52}" userId="S::riva.de.vries_rws.nl#ext#@deltares.onmicrosoft.com::817e8a09-e699-4a6b-a719-45b198415d3b" providerId="AD"/>
  <person displayName="Velzen, G. (Greta) van" id="{AE72F4FD-4E01-43F5-A170-F60425F1464C}" userId="S::greta.vanvelzen_tno.nl#ext#@deltares.onmicrosoft.com::59556c78-fe64-4038-bb2c-bae66866a61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5-19T07:22:56.80" personId="{DC6443F2-44A4-44FD-8E69-9EEC49B5D018}" id="{119C35B2-4E54-4868-BF5F-9697A3B710B5}" done="1">
    <text>Ik mis deze informatie: Het kanaal Wessem-Nederweert (KWN) staat in open verbinding met de Zuid-Willemsvaart en staat middels sluis Panheel in verbinding met de Maas. De waterstand in het kanaal is hoger dan de waterstand in de Maas. Nabij het kanaal bevinden zich enkele beken die onder het kanaal doorstromen door middel van een sifon. Dit zijn de Tungelroyse Beek en de Uffelse Beek.</text>
  </threadedComment>
  <threadedComment ref="B13" dT="2026-05-19T06:52:17.52" personId="{DC6443F2-44A4-44FD-8E69-9EEC49B5D018}" id="{0825AEA8-30F1-4767-8A8D-6F3A45DC6E0F}" done="1">
    <text xml:space="preserve">Sluis Panheel is onderdeel van de regionale kering.  Hoogwater op het kanaal hangt samen met hoge waterstanden op de beken.
Hoogwater op de Tungelroyse Beek en de Uffelse Beek geeft aan dat hoogwater op het kanaal samenhangt met hoge waterstanden op de beken (staat in het VTV2016 geeft) [blg-985586.pdf]
Werkdag 1:
Klopt niet: beken gaan onder het kanaal door. Sluis geen onderdeel van de regionale kering. Alleen de lijnelementen zijn onderdeel van de regionale kering. </text>
    <extLst>
      <x:ext xmlns:xltc2="http://schemas.microsoft.com/office/spreadsheetml/2020/threadedcomments2" uri="{F7C98A9C-CBB3-438F-8F68-D28B6AF4A901}">
        <xltc2:checksum>3403317644</xltc2:checksum>
        <xltc2:hyperlink startIndex="290" length="14" url="https://zoek.officielebekendmakingen.nl/blg-985586.pdf"/>
      </x:ext>
    </extLst>
  </threadedComment>
  <threadedComment ref="B53" dT="2026-05-19T12:55:09.10" personId="{DC6443F2-44A4-44FD-8E69-9EEC49B5D018}" id="{DDDE0795-0C22-4D54-B7F4-C73B930500F2}">
    <text>1e werkdag FL sessie: CEMT klasse 4 Oude Sluis, en nieuwe sluis kan CEMT klasse 5 aan. Check nodig</text>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6-05-19T06:07:00.98" personId="{DC6443F2-44A4-44FD-8E69-9EEC49B5D018}" id="{718C2890-FAA1-486A-937B-42464969E5A0}" done="1">
    <text>Uit de Kick-off: Grote centrale bediening, (gebouw rechts onder op de foto) maar tegenwoordig wordt de sluis bediend vanuit Tilburg</text>
  </threadedComment>
</ThreadedComments>
</file>

<file path=xl/threadedComments/threadedComment3.xml><?xml version="1.0" encoding="utf-8"?>
<ThreadedComments xmlns="http://schemas.microsoft.com/office/spreadsheetml/2018/threadedcomments" xmlns:x="http://schemas.openxmlformats.org/spreadsheetml/2006/main">
  <threadedComment ref="AR4" dT="2026-06-01T14:24:30.31" personId="{DC6443F2-44A4-44FD-8E69-9EEC49B5D018}" id="{803E9475-611D-483B-8280-D9AB29F60B57}">
    <text>Past dit niet beter bij kolom AS?</text>
  </threadedComment>
  <threadedComment ref="P8" dT="2026-06-01T13:49:58.89" personId="{DC6443F2-44A4-44FD-8E69-9EEC49B5D018}" id="{451898F4-C4FF-4CED-BE82-B5977D591EF4}">
    <text>Bij zowel spaarbekkens water pompen: Wanneer is water besparen noodzakelijk en wanneer wenselijk? Hoe verandert dat in de toekomst? Hoe kan water besparen zo duurzaam mogelijk, rekening houdend met scheepvaart? Welke keuzes moeten dan gemaakt worden?</text>
  </threadedComment>
  <threadedComment ref="AA9" dT="2026-06-01T14:18:25.91" personId="{DC6443F2-44A4-44FD-8E69-9EEC49B5D018}" id="{AD2CAB39-76A0-4E0B-B6B8-3A71B5AC6850}">
    <text xml:space="preserve">Dit speelt ook nu al, dus ik heb dit ook bij huidige situatie ingevuld. </text>
  </threadedComment>
  <threadedComment ref="AH13" dT="2026-06-01T14:20:21.81" personId="{DC6443F2-44A4-44FD-8E69-9EEC49B5D018}" id="{06EA8AA2-158C-4C73-A08F-9782EBD3D434}">
    <text>Aanvullend: hoe erg is dit als de stroom 24 uur uitvalt?</text>
  </threadedComment>
</ThreadedComments>
</file>

<file path=xl/threadedComments/threadedComment4.xml><?xml version="1.0" encoding="utf-8"?>
<ThreadedComments xmlns="http://schemas.microsoft.com/office/spreadsheetml/2018/threadedcomments" xmlns:x="http://schemas.openxmlformats.org/spreadsheetml/2006/main">
  <threadedComment ref="A49" dT="2026-05-28T13:11:38.07" personId="{4D6961D0-B910-4F75-84A0-517FDBF2C4CC}" id="{10C7F82E-0CE7-4E4B-8652-3874CA376B6F}">
    <text>Deze verwijderen uit functies?</text>
  </threadedComment>
</ThreadedComments>
</file>

<file path=xl/threadedComments/threadedComment5.xml><?xml version="1.0" encoding="utf-8"?>
<ThreadedComments xmlns="http://schemas.microsoft.com/office/spreadsheetml/2018/threadedcomments" xmlns:x="http://schemas.openxmlformats.org/spreadsheetml/2006/main">
  <threadedComment ref="C2" dT="2025-08-19T12:54:39.12" personId="{AE72F4FD-4E01-43F5-A170-F60425F1464C}" id="{BE0AD4C7-ECFF-4014-B781-EF5AB3E9EFE1}">
    <text>overlap huidige staat en degradatie mechanisme. Voorbeeld van geen overlap?</text>
  </threadedComment>
  <threadedComment ref="C2" dT="2025-08-19T12:56:00.19" personId="{AE72F4FD-4E01-43F5-A170-F60425F1464C}" id="{AF835DE0-BB83-4151-9DD9-C7A84A08D036}" parentId="{BE0AD4C7-ECFF-4014-B781-EF5AB3E9EFE1}">
    <text xml:space="preserve">Lastig in te vullen zonder overleg met beheerorganisatie. </text>
  </threadedComment>
  <threadedComment ref="F4" dT="2025-09-25T18:17:33.59" personId="{AE72F4FD-4E01-43F5-A170-F60425F1464C}" id="{FC1D1EE2-9014-4A87-875C-CE178FC5D18E}">
    <text xml:space="preserve">Ik vind dat we deze oranje moeten maken. Het is me niet bekend hoe we deze schades beoordelen. </text>
  </threadedComment>
  <threadedComment ref="J4" dT="2025-09-12T06:14:40.00" personId="{AE72F4FD-4E01-43F5-A170-F60425F1464C}" id="{3B93AAE3-2A65-4837-B6E5-5A740F66A6FC}">
    <text>Welke herberekening zit hier achter?</text>
  </threadedComment>
  <threadedComment ref="Q6" dT="2025-09-12T08:55:56.97" personId="{C250CE96-7E8E-40B5-9019-50E51D76E81C}" id="{EB324544-96D9-4AA5-8C0C-C1F03C0DAFE1}">
    <text>@Greta, weet jij iets over het effect van lucht temperatuur op de coating ?</text>
  </threadedComment>
  <threadedComment ref="H8" dT="2025-09-25T18:20:04.85" personId="{AE72F4FD-4E01-43F5-A170-F60425F1464C}" id="{D6E9A6CF-0846-4E07-B883-5A2898AC2A37}">
    <text xml:space="preserve">Hier is achterstallig onderhoud, waarvan we de effecten nu niet goed kunnen inschatten, zie bijvoorbeeld corrosievermoeiing. Ik zou dit oranje maken. </text>
  </threadedComment>
</ThreadedComments>
</file>

<file path=xl/threadedComments/threadedComment6.xml><?xml version="1.0" encoding="utf-8"?>
<ThreadedComments xmlns="http://schemas.microsoft.com/office/spreadsheetml/2018/threadedcomments" xmlns:x="http://schemas.openxmlformats.org/spreadsheetml/2006/main">
  <threadedComment ref="D6" dT="2025-09-18T13:05:57.68" personId="{AE72F4FD-4E01-43F5-A170-F60425F1464C}" id="{AD6CDBAB-D53D-44B4-B623-0132E38C415C}">
    <text>Is het handig om hier onderscheid in te maken met meerdere rijen?</text>
  </threadedComment>
  <threadedComment ref="F11" dT="2025-09-18T12:49:41.06" personId="{AE72F4FD-4E01-43F5-A170-F60425F1464C}" id="{01B6F83C-2F84-40ED-A078-AB069335FC36}">
    <text>Door de hogere zeespiegel worden de golven nabij de kering wel beinvloed. Lokaal is dit wel een mogelijk groot effect denk ik.</text>
  </threadedComment>
  <threadedComment ref="F16" dT="2025-09-25T18:01:57.38" personId="{AE72F4FD-4E01-43F5-A170-F60425F1464C}" id="{96B69174-17C0-47B2-A1F4-A2E866CDFD31}">
    <text xml:space="preserve">Hier is nu niet iets over bekend. Daarom behoeft het denk ik wel aandacht. </text>
  </threadedComment>
  <threadedComment ref="F19" dT="2025-09-25T18:00:15.18" personId="{AE72F4FD-4E01-43F5-A170-F60425F1464C}" id="{F81F6B7D-9732-4CB8-BCA6-05977EBAEEFA}">
    <text>Ook een betonnen fundering kan zakken. Wat wordt hier bedoeld?</text>
  </threadedComment>
  <threadedComment ref="B20" dT="2025-08-21T13:34:40.68" personId="{C250CE96-7E8E-40B5-9019-50E51D76E81C}" id="{883F8D53-4EC2-47F7-86CE-D4A4CCD5D7E6}">
    <text>Zouden we deze kunnen weghalen? Het is niet een autonome driver maar een gevolg van de kering .</text>
  </threadedComment>
</ThreadedComments>
</file>

<file path=xl/threadedComments/threadedComment7.xml><?xml version="1.0" encoding="utf-8"?>
<ThreadedComments xmlns="http://schemas.microsoft.com/office/spreadsheetml/2018/threadedcomments" xmlns:x="http://schemas.openxmlformats.org/spreadsheetml/2006/main">
  <threadedComment ref="C20" dT="2025-09-17T11:49:16.41" personId="{C250CE96-7E8E-40B5-9019-50E51D76E81C}" id="{859EAC6A-F733-4E46-9E9A-1BE26F403D23}">
    <text xml:space="preserve">Waarop zijn ze ontworpen? </text>
  </threadedComment>
  <threadedComment ref="C42" dT="2025-09-17T11:35:13.80" personId="{C250CE96-7E8E-40B5-9019-50E51D76E81C}" id="{DE7E2E02-E2D6-4D20-8417-184A5119AC26}">
    <text>Is dit een vraag ?</text>
  </threadedComment>
  <threadedComment ref="C45" dT="2025-09-17T11:41:38.58" personId="{C250CE96-7E8E-40B5-9019-50E51D76E81C}" id="{E3132284-8697-47C5-8408-9502221BC494}">
    <text xml:space="preserve">Verwachting is kleine invloed. </text>
  </threadedComment>
  <threadedComment ref="C46" dT="2025-09-17T11:45:29.95" personId="{C250CE96-7E8E-40B5-9019-50E51D76E81C}" id="{D3EBA547-0992-4225-9FDB-F558E295E1A7}">
    <text>Verwachting is klein</text>
  </threadedComment>
  <threadedComment ref="C131" dT="2025-09-17T13:28:26.69" personId="{BA012C0D-3B6A-48DE-A7E1-3C9BA2A43D52}" id="{45AA9510-F459-4C84-AE7B-DB81548FAE4A}">
    <text>Waar staat deze in EFL? @pieter</text>
  </threadedComment>
</ThreadedComments>
</file>

<file path=xl/threadedComments/threadedComment8.xml><?xml version="1.0" encoding="utf-8"?>
<ThreadedComments xmlns="http://schemas.microsoft.com/office/spreadsheetml/2018/threadedcomments" xmlns:x="http://schemas.openxmlformats.org/spreadsheetml/2006/main">
  <threadedComment ref="I21" dT="2025-09-04T14:59:27.02" personId="{C250CE96-7E8E-40B5-9019-50E51D76E81C}" id="{D2266EC6-14DA-48DE-8584-651DAE6718CB}">
    <text xml:space="preserve">Klopt het dat beide schuiven op de zelfde belasting zijn ontworpen ?
</text>
  </threadedComment>
</ThreadedComments>
</file>

<file path=xl/threadedComments/threadedComment9.xml><?xml version="1.0" encoding="utf-8"?>
<ThreadedComments xmlns="http://schemas.microsoft.com/office/spreadsheetml/2018/threadedcomments" xmlns:x="http://schemas.openxmlformats.org/spreadsheetml/2006/main">
  <threadedComment ref="A53" dT="2026-05-28T13:11:38.07" personId="{4D6961D0-B910-4F75-84A0-517FDBF2C4CC}" id="{23CA63ED-D577-4458-AD64-40C594B1295F}">
    <text>Deze verwijderen uit functies?</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Users/tiessen/:w:/r/teams/dlt42784/Shared%20Documents/Framework/Beschrijving_sluiscomplex_Panheel_(tabblad_1).docx%3fd=w8a2eca8d78a24e1fb0b726aad8db1a17&amp;csf=1&amp;web=1&amp;e=2rUikd"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Users/tiessen/:w:/r/teams/dlt42784/Shared%20Documents/Framework/Beschrijving_sluiscomplex_Panheel_(tabblad_1).docx%3fd=w8a2eca8d78a24e1fb0b726aad8db1a17&amp;csf=1&amp;web=1&amp;e=2rUikd"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 Id="rId4" Type="http://schemas.microsoft.com/office/2017/10/relationships/threadedComment" Target="../threadedComments/threadedComment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 Id="rId4" Type="http://schemas.microsoft.com/office/2017/10/relationships/threadedComment" Target="../threadedComments/threadedComment6.x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openxmlformats.org/officeDocument/2006/relationships/hyperlink" Target="https://vaarweginformatie.nl/frp/main/" TargetMode="External"/><Relationship Id="rId2" Type="http://schemas.openxmlformats.org/officeDocument/2006/relationships/hyperlink" Target="https://vaarweginformatie.nl/frp/main/" TargetMode="External"/><Relationship Id="rId1" Type="http://schemas.openxmlformats.org/officeDocument/2006/relationships/hyperlink" Target="https://wetten.overheid.nl/BWBR0041313/2024-01-01" TargetMode="External"/><Relationship Id="rId6" Type="http://schemas.openxmlformats.org/officeDocument/2006/relationships/printerSettings" Target="../printerSettings/printerSettings7.bin"/><Relationship Id="rId5" Type="http://schemas.openxmlformats.org/officeDocument/2006/relationships/hyperlink" Target="https://waterinfo.rws.nl/" TargetMode="External"/><Relationship Id="rId4" Type="http://schemas.openxmlformats.org/officeDocument/2006/relationships/hyperlink" Target="https://monumentenregister.cultureelerfgoed.nl/"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7.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29AE-8BD5-480F-B54B-B53D0172A90B}">
  <dimension ref="B2:Q46"/>
  <sheetViews>
    <sheetView workbookViewId="0">
      <selection activeCell="V16" sqref="V16"/>
    </sheetView>
  </sheetViews>
  <sheetFormatPr defaultRowHeight="15" x14ac:dyDescent="0.25"/>
  <sheetData>
    <row r="2" spans="2:17" ht="15" customHeight="1" x14ac:dyDescent="0.25">
      <c r="B2" s="761" t="s">
        <v>0</v>
      </c>
      <c r="C2" s="762"/>
      <c r="D2" s="762"/>
      <c r="E2" s="762"/>
      <c r="F2" s="762"/>
      <c r="G2" s="762"/>
      <c r="H2" s="762"/>
      <c r="I2" s="762"/>
      <c r="J2" s="762"/>
      <c r="K2" s="762"/>
      <c r="L2" s="762"/>
      <c r="M2" s="762"/>
      <c r="N2" s="762"/>
      <c r="O2" s="762"/>
      <c r="P2" s="762"/>
      <c r="Q2" s="763"/>
    </row>
    <row r="3" spans="2:17" x14ac:dyDescent="0.25">
      <c r="B3" s="764"/>
      <c r="C3" s="765"/>
      <c r="D3" s="765"/>
      <c r="E3" s="765"/>
      <c r="F3" s="765"/>
      <c r="G3" s="765"/>
      <c r="H3" s="765"/>
      <c r="I3" s="765"/>
      <c r="J3" s="765"/>
      <c r="K3" s="765"/>
      <c r="L3" s="765"/>
      <c r="M3" s="765"/>
      <c r="N3" s="765"/>
      <c r="O3" s="765"/>
      <c r="P3" s="765"/>
      <c r="Q3" s="766"/>
    </row>
    <row r="4" spans="2:17" x14ac:dyDescent="0.25">
      <c r="B4" s="764"/>
      <c r="C4" s="765"/>
      <c r="D4" s="765"/>
      <c r="E4" s="765"/>
      <c r="F4" s="765"/>
      <c r="G4" s="765"/>
      <c r="H4" s="765"/>
      <c r="I4" s="765"/>
      <c r="J4" s="765"/>
      <c r="K4" s="765"/>
      <c r="L4" s="765"/>
      <c r="M4" s="765"/>
      <c r="N4" s="765"/>
      <c r="O4" s="765"/>
      <c r="P4" s="765"/>
      <c r="Q4" s="766"/>
    </row>
    <row r="5" spans="2:17" x14ac:dyDescent="0.25">
      <c r="B5" s="764"/>
      <c r="C5" s="765"/>
      <c r="D5" s="765"/>
      <c r="E5" s="765"/>
      <c r="F5" s="765"/>
      <c r="G5" s="765"/>
      <c r="H5" s="765"/>
      <c r="I5" s="765"/>
      <c r="J5" s="765"/>
      <c r="K5" s="765"/>
      <c r="L5" s="765"/>
      <c r="M5" s="765"/>
      <c r="N5" s="765"/>
      <c r="O5" s="765"/>
      <c r="P5" s="765"/>
      <c r="Q5" s="766"/>
    </row>
    <row r="6" spans="2:17" x14ac:dyDescent="0.25">
      <c r="B6" s="764"/>
      <c r="C6" s="765"/>
      <c r="D6" s="765"/>
      <c r="E6" s="765"/>
      <c r="F6" s="765"/>
      <c r="G6" s="765"/>
      <c r="H6" s="765"/>
      <c r="I6" s="765"/>
      <c r="J6" s="765"/>
      <c r="K6" s="765"/>
      <c r="L6" s="765"/>
      <c r="M6" s="765"/>
      <c r="N6" s="765"/>
      <c r="O6" s="765"/>
      <c r="P6" s="765"/>
      <c r="Q6" s="766"/>
    </row>
    <row r="7" spans="2:17" x14ac:dyDescent="0.25">
      <c r="B7" s="764"/>
      <c r="C7" s="765"/>
      <c r="D7" s="765"/>
      <c r="E7" s="765"/>
      <c r="F7" s="765"/>
      <c r="G7" s="765"/>
      <c r="H7" s="765"/>
      <c r="I7" s="765"/>
      <c r="J7" s="765"/>
      <c r="K7" s="765"/>
      <c r="L7" s="765"/>
      <c r="M7" s="765"/>
      <c r="N7" s="765"/>
      <c r="O7" s="765"/>
      <c r="P7" s="765"/>
      <c r="Q7" s="766"/>
    </row>
    <row r="8" spans="2:17" x14ac:dyDescent="0.25">
      <c r="B8" s="764"/>
      <c r="C8" s="765"/>
      <c r="D8" s="765"/>
      <c r="E8" s="765"/>
      <c r="F8" s="765"/>
      <c r="G8" s="765"/>
      <c r="H8" s="765"/>
      <c r="I8" s="765"/>
      <c r="J8" s="765"/>
      <c r="K8" s="765"/>
      <c r="L8" s="765"/>
      <c r="M8" s="765"/>
      <c r="N8" s="765"/>
      <c r="O8" s="765"/>
      <c r="P8" s="765"/>
      <c r="Q8" s="766"/>
    </row>
    <row r="9" spans="2:17" x14ac:dyDescent="0.25">
      <c r="B9" s="764"/>
      <c r="C9" s="765"/>
      <c r="D9" s="765"/>
      <c r="E9" s="765"/>
      <c r="F9" s="765"/>
      <c r="G9" s="765"/>
      <c r="H9" s="765"/>
      <c r="I9" s="765"/>
      <c r="J9" s="765"/>
      <c r="K9" s="765"/>
      <c r="L9" s="765"/>
      <c r="M9" s="765"/>
      <c r="N9" s="765"/>
      <c r="O9" s="765"/>
      <c r="P9" s="765"/>
      <c r="Q9" s="766"/>
    </row>
    <row r="10" spans="2:17" x14ac:dyDescent="0.25">
      <c r="B10" s="764"/>
      <c r="C10" s="765"/>
      <c r="D10" s="765"/>
      <c r="E10" s="765"/>
      <c r="F10" s="765"/>
      <c r="G10" s="765"/>
      <c r="H10" s="765"/>
      <c r="I10" s="765"/>
      <c r="J10" s="765"/>
      <c r="K10" s="765"/>
      <c r="L10" s="765"/>
      <c r="M10" s="765"/>
      <c r="N10" s="765"/>
      <c r="O10" s="765"/>
      <c r="P10" s="765"/>
      <c r="Q10" s="766"/>
    </row>
    <row r="11" spans="2:17" x14ac:dyDescent="0.25">
      <c r="B11" s="764"/>
      <c r="C11" s="765"/>
      <c r="D11" s="765"/>
      <c r="E11" s="765"/>
      <c r="F11" s="765"/>
      <c r="G11" s="765"/>
      <c r="H11" s="765"/>
      <c r="I11" s="765"/>
      <c r="J11" s="765"/>
      <c r="K11" s="765"/>
      <c r="L11" s="765"/>
      <c r="M11" s="765"/>
      <c r="N11" s="765"/>
      <c r="O11" s="765"/>
      <c r="P11" s="765"/>
      <c r="Q11" s="766"/>
    </row>
    <row r="12" spans="2:17" x14ac:dyDescent="0.25">
      <c r="B12" s="764"/>
      <c r="C12" s="765"/>
      <c r="D12" s="765"/>
      <c r="E12" s="765"/>
      <c r="F12" s="765"/>
      <c r="G12" s="765"/>
      <c r="H12" s="765"/>
      <c r="I12" s="765"/>
      <c r="J12" s="765"/>
      <c r="K12" s="765"/>
      <c r="L12" s="765"/>
      <c r="M12" s="765"/>
      <c r="N12" s="765"/>
      <c r="O12" s="765"/>
      <c r="P12" s="765"/>
      <c r="Q12" s="766"/>
    </row>
    <row r="13" spans="2:17" x14ac:dyDescent="0.25">
      <c r="B13" s="764"/>
      <c r="C13" s="765"/>
      <c r="D13" s="765"/>
      <c r="E13" s="765"/>
      <c r="F13" s="765"/>
      <c r="G13" s="765"/>
      <c r="H13" s="765"/>
      <c r="I13" s="765"/>
      <c r="J13" s="765"/>
      <c r="K13" s="765"/>
      <c r="L13" s="765"/>
      <c r="M13" s="765"/>
      <c r="N13" s="765"/>
      <c r="O13" s="765"/>
      <c r="P13" s="765"/>
      <c r="Q13" s="766"/>
    </row>
    <row r="14" spans="2:17" x14ac:dyDescent="0.25">
      <c r="B14" s="764"/>
      <c r="C14" s="765"/>
      <c r="D14" s="765"/>
      <c r="E14" s="765"/>
      <c r="F14" s="765"/>
      <c r="G14" s="765"/>
      <c r="H14" s="765"/>
      <c r="I14" s="765"/>
      <c r="J14" s="765"/>
      <c r="K14" s="765"/>
      <c r="L14" s="765"/>
      <c r="M14" s="765"/>
      <c r="N14" s="765"/>
      <c r="O14" s="765"/>
      <c r="P14" s="765"/>
      <c r="Q14" s="766"/>
    </row>
    <row r="15" spans="2:17" x14ac:dyDescent="0.25">
      <c r="B15" s="764"/>
      <c r="C15" s="765"/>
      <c r="D15" s="765"/>
      <c r="E15" s="765"/>
      <c r="F15" s="765"/>
      <c r="G15" s="765"/>
      <c r="H15" s="765"/>
      <c r="I15" s="765"/>
      <c r="J15" s="765"/>
      <c r="K15" s="765"/>
      <c r="L15" s="765"/>
      <c r="M15" s="765"/>
      <c r="N15" s="765"/>
      <c r="O15" s="765"/>
      <c r="P15" s="765"/>
      <c r="Q15" s="766"/>
    </row>
    <row r="16" spans="2:17" x14ac:dyDescent="0.25">
      <c r="B16" s="764"/>
      <c r="C16" s="765"/>
      <c r="D16" s="765"/>
      <c r="E16" s="765"/>
      <c r="F16" s="765"/>
      <c r="G16" s="765"/>
      <c r="H16" s="765"/>
      <c r="I16" s="765"/>
      <c r="J16" s="765"/>
      <c r="K16" s="765"/>
      <c r="L16" s="765"/>
      <c r="M16" s="765"/>
      <c r="N16" s="765"/>
      <c r="O16" s="765"/>
      <c r="P16" s="765"/>
      <c r="Q16" s="766"/>
    </row>
    <row r="17" spans="2:17" x14ac:dyDescent="0.25">
      <c r="B17" s="764"/>
      <c r="C17" s="765"/>
      <c r="D17" s="765"/>
      <c r="E17" s="765"/>
      <c r="F17" s="765"/>
      <c r="G17" s="765"/>
      <c r="H17" s="765"/>
      <c r="I17" s="765"/>
      <c r="J17" s="765"/>
      <c r="K17" s="765"/>
      <c r="L17" s="765"/>
      <c r="M17" s="765"/>
      <c r="N17" s="765"/>
      <c r="O17" s="765"/>
      <c r="P17" s="765"/>
      <c r="Q17" s="766"/>
    </row>
    <row r="18" spans="2:17" x14ac:dyDescent="0.25">
      <c r="B18" s="764"/>
      <c r="C18" s="765"/>
      <c r="D18" s="765"/>
      <c r="E18" s="765"/>
      <c r="F18" s="765"/>
      <c r="G18" s="765"/>
      <c r="H18" s="765"/>
      <c r="I18" s="765"/>
      <c r="J18" s="765"/>
      <c r="K18" s="765"/>
      <c r="L18" s="765"/>
      <c r="M18" s="765"/>
      <c r="N18" s="765"/>
      <c r="O18" s="765"/>
      <c r="P18" s="765"/>
      <c r="Q18" s="766"/>
    </row>
    <row r="19" spans="2:17" x14ac:dyDescent="0.25">
      <c r="B19" s="764"/>
      <c r="C19" s="765"/>
      <c r="D19" s="765"/>
      <c r="E19" s="765"/>
      <c r="F19" s="765"/>
      <c r="G19" s="765"/>
      <c r="H19" s="765"/>
      <c r="I19" s="765"/>
      <c r="J19" s="765"/>
      <c r="K19" s="765"/>
      <c r="L19" s="765"/>
      <c r="M19" s="765"/>
      <c r="N19" s="765"/>
      <c r="O19" s="765"/>
      <c r="P19" s="765"/>
      <c r="Q19" s="766"/>
    </row>
    <row r="20" spans="2:17" x14ac:dyDescent="0.25">
      <c r="B20" s="764"/>
      <c r="C20" s="765"/>
      <c r="D20" s="765"/>
      <c r="E20" s="765"/>
      <c r="F20" s="765"/>
      <c r="G20" s="765"/>
      <c r="H20" s="765"/>
      <c r="I20" s="765"/>
      <c r="J20" s="765"/>
      <c r="K20" s="765"/>
      <c r="L20" s="765"/>
      <c r="M20" s="765"/>
      <c r="N20" s="765"/>
      <c r="O20" s="765"/>
      <c r="P20" s="765"/>
      <c r="Q20" s="766"/>
    </row>
    <row r="21" spans="2:17" x14ac:dyDescent="0.25">
      <c r="B21" s="764"/>
      <c r="C21" s="765"/>
      <c r="D21" s="765"/>
      <c r="E21" s="765"/>
      <c r="F21" s="765"/>
      <c r="G21" s="765"/>
      <c r="H21" s="765"/>
      <c r="I21" s="765"/>
      <c r="J21" s="765"/>
      <c r="K21" s="765"/>
      <c r="L21" s="765"/>
      <c r="M21" s="765"/>
      <c r="N21" s="765"/>
      <c r="O21" s="765"/>
      <c r="P21" s="765"/>
      <c r="Q21" s="766"/>
    </row>
    <row r="22" spans="2:17" x14ac:dyDescent="0.25">
      <c r="B22" s="764"/>
      <c r="C22" s="765"/>
      <c r="D22" s="765"/>
      <c r="E22" s="765"/>
      <c r="F22" s="765"/>
      <c r="G22" s="765"/>
      <c r="H22" s="765"/>
      <c r="I22" s="765"/>
      <c r="J22" s="765"/>
      <c r="K22" s="765"/>
      <c r="L22" s="765"/>
      <c r="M22" s="765"/>
      <c r="N22" s="765"/>
      <c r="O22" s="765"/>
      <c r="P22" s="765"/>
      <c r="Q22" s="766"/>
    </row>
    <row r="23" spans="2:17" x14ac:dyDescent="0.25">
      <c r="B23" s="764"/>
      <c r="C23" s="765"/>
      <c r="D23" s="765"/>
      <c r="E23" s="765"/>
      <c r="F23" s="765"/>
      <c r="G23" s="765"/>
      <c r="H23" s="765"/>
      <c r="I23" s="765"/>
      <c r="J23" s="765"/>
      <c r="K23" s="765"/>
      <c r="L23" s="765"/>
      <c r="M23" s="765"/>
      <c r="N23" s="765"/>
      <c r="O23" s="765"/>
      <c r="P23" s="765"/>
      <c r="Q23" s="766"/>
    </row>
    <row r="24" spans="2:17" x14ac:dyDescent="0.25">
      <c r="B24" s="764"/>
      <c r="C24" s="765"/>
      <c r="D24" s="765"/>
      <c r="E24" s="765"/>
      <c r="F24" s="765"/>
      <c r="G24" s="765"/>
      <c r="H24" s="765"/>
      <c r="I24" s="765"/>
      <c r="J24" s="765"/>
      <c r="K24" s="765"/>
      <c r="L24" s="765"/>
      <c r="M24" s="765"/>
      <c r="N24" s="765"/>
      <c r="O24" s="765"/>
      <c r="P24" s="765"/>
      <c r="Q24" s="766"/>
    </row>
    <row r="25" spans="2:17" x14ac:dyDescent="0.25">
      <c r="B25" s="764"/>
      <c r="C25" s="765"/>
      <c r="D25" s="765"/>
      <c r="E25" s="765"/>
      <c r="F25" s="765"/>
      <c r="G25" s="765"/>
      <c r="H25" s="765"/>
      <c r="I25" s="765"/>
      <c r="J25" s="765"/>
      <c r="K25" s="765"/>
      <c r="L25" s="765"/>
      <c r="M25" s="765"/>
      <c r="N25" s="765"/>
      <c r="O25" s="765"/>
      <c r="P25" s="765"/>
      <c r="Q25" s="766"/>
    </row>
    <row r="26" spans="2:17" x14ac:dyDescent="0.25">
      <c r="B26" s="764"/>
      <c r="C26" s="765"/>
      <c r="D26" s="765"/>
      <c r="E26" s="765"/>
      <c r="F26" s="765"/>
      <c r="G26" s="765"/>
      <c r="H26" s="765"/>
      <c r="I26" s="765"/>
      <c r="J26" s="765"/>
      <c r="K26" s="765"/>
      <c r="L26" s="765"/>
      <c r="M26" s="765"/>
      <c r="N26" s="765"/>
      <c r="O26" s="765"/>
      <c r="P26" s="765"/>
      <c r="Q26" s="766"/>
    </row>
    <row r="27" spans="2:17" x14ac:dyDescent="0.25">
      <c r="B27" s="764"/>
      <c r="C27" s="765"/>
      <c r="D27" s="765"/>
      <c r="E27" s="765"/>
      <c r="F27" s="765"/>
      <c r="G27" s="765"/>
      <c r="H27" s="765"/>
      <c r="I27" s="765"/>
      <c r="J27" s="765"/>
      <c r="K27" s="765"/>
      <c r="L27" s="765"/>
      <c r="M27" s="765"/>
      <c r="N27" s="765"/>
      <c r="O27" s="765"/>
      <c r="P27" s="765"/>
      <c r="Q27" s="766"/>
    </row>
    <row r="28" spans="2:17" x14ac:dyDescent="0.25">
      <c r="B28" s="764"/>
      <c r="C28" s="765"/>
      <c r="D28" s="765"/>
      <c r="E28" s="765"/>
      <c r="F28" s="765"/>
      <c r="G28" s="765"/>
      <c r="H28" s="765"/>
      <c r="I28" s="765"/>
      <c r="J28" s="765"/>
      <c r="K28" s="765"/>
      <c r="L28" s="765"/>
      <c r="M28" s="765"/>
      <c r="N28" s="765"/>
      <c r="O28" s="765"/>
      <c r="P28" s="765"/>
      <c r="Q28" s="766"/>
    </row>
    <row r="29" spans="2:17" x14ac:dyDescent="0.25">
      <c r="B29" s="764"/>
      <c r="C29" s="765"/>
      <c r="D29" s="765"/>
      <c r="E29" s="765"/>
      <c r="F29" s="765"/>
      <c r="G29" s="765"/>
      <c r="H29" s="765"/>
      <c r="I29" s="765"/>
      <c r="J29" s="765"/>
      <c r="K29" s="765"/>
      <c r="L29" s="765"/>
      <c r="M29" s="765"/>
      <c r="N29" s="765"/>
      <c r="O29" s="765"/>
      <c r="P29" s="765"/>
      <c r="Q29" s="766"/>
    </row>
    <row r="30" spans="2:17" x14ac:dyDescent="0.25">
      <c r="B30" s="764"/>
      <c r="C30" s="765"/>
      <c r="D30" s="765"/>
      <c r="E30" s="765"/>
      <c r="F30" s="765"/>
      <c r="G30" s="765"/>
      <c r="H30" s="765"/>
      <c r="I30" s="765"/>
      <c r="J30" s="765"/>
      <c r="K30" s="765"/>
      <c r="L30" s="765"/>
      <c r="M30" s="765"/>
      <c r="N30" s="765"/>
      <c r="O30" s="765"/>
      <c r="P30" s="765"/>
      <c r="Q30" s="766"/>
    </row>
    <row r="31" spans="2:17" x14ac:dyDescent="0.25">
      <c r="B31" s="764"/>
      <c r="C31" s="765"/>
      <c r="D31" s="765"/>
      <c r="E31" s="765"/>
      <c r="F31" s="765"/>
      <c r="G31" s="765"/>
      <c r="H31" s="765"/>
      <c r="I31" s="765"/>
      <c r="J31" s="765"/>
      <c r="K31" s="765"/>
      <c r="L31" s="765"/>
      <c r="M31" s="765"/>
      <c r="N31" s="765"/>
      <c r="O31" s="765"/>
      <c r="P31" s="765"/>
      <c r="Q31" s="766"/>
    </row>
    <row r="32" spans="2:17" x14ac:dyDescent="0.25">
      <c r="B32" s="764"/>
      <c r="C32" s="765"/>
      <c r="D32" s="765"/>
      <c r="E32" s="765"/>
      <c r="F32" s="765"/>
      <c r="G32" s="765"/>
      <c r="H32" s="765"/>
      <c r="I32" s="765"/>
      <c r="J32" s="765"/>
      <c r="K32" s="765"/>
      <c r="L32" s="765"/>
      <c r="M32" s="765"/>
      <c r="N32" s="765"/>
      <c r="O32" s="765"/>
      <c r="P32" s="765"/>
      <c r="Q32" s="766"/>
    </row>
    <row r="33" spans="2:17" x14ac:dyDescent="0.25">
      <c r="B33" s="764"/>
      <c r="C33" s="765"/>
      <c r="D33" s="765"/>
      <c r="E33" s="765"/>
      <c r="F33" s="765"/>
      <c r="G33" s="765"/>
      <c r="H33" s="765"/>
      <c r="I33" s="765"/>
      <c r="J33" s="765"/>
      <c r="K33" s="765"/>
      <c r="L33" s="765"/>
      <c r="M33" s="765"/>
      <c r="N33" s="765"/>
      <c r="O33" s="765"/>
      <c r="P33" s="765"/>
      <c r="Q33" s="766"/>
    </row>
    <row r="34" spans="2:17" x14ac:dyDescent="0.25">
      <c r="B34" s="764"/>
      <c r="C34" s="765"/>
      <c r="D34" s="765"/>
      <c r="E34" s="765"/>
      <c r="F34" s="765"/>
      <c r="G34" s="765"/>
      <c r="H34" s="765"/>
      <c r="I34" s="765"/>
      <c r="J34" s="765"/>
      <c r="K34" s="765"/>
      <c r="L34" s="765"/>
      <c r="M34" s="765"/>
      <c r="N34" s="765"/>
      <c r="O34" s="765"/>
      <c r="P34" s="765"/>
      <c r="Q34" s="766"/>
    </row>
    <row r="35" spans="2:17" x14ac:dyDescent="0.25">
      <c r="B35" s="764"/>
      <c r="C35" s="765"/>
      <c r="D35" s="765"/>
      <c r="E35" s="765"/>
      <c r="F35" s="765"/>
      <c r="G35" s="765"/>
      <c r="H35" s="765"/>
      <c r="I35" s="765"/>
      <c r="J35" s="765"/>
      <c r="K35" s="765"/>
      <c r="L35" s="765"/>
      <c r="M35" s="765"/>
      <c r="N35" s="765"/>
      <c r="O35" s="765"/>
      <c r="P35" s="765"/>
      <c r="Q35" s="766"/>
    </row>
    <row r="36" spans="2:17" x14ac:dyDescent="0.25">
      <c r="B36" s="764"/>
      <c r="C36" s="765"/>
      <c r="D36" s="765"/>
      <c r="E36" s="765"/>
      <c r="F36" s="765"/>
      <c r="G36" s="765"/>
      <c r="H36" s="765"/>
      <c r="I36" s="765"/>
      <c r="J36" s="765"/>
      <c r="K36" s="765"/>
      <c r="L36" s="765"/>
      <c r="M36" s="765"/>
      <c r="N36" s="765"/>
      <c r="O36" s="765"/>
      <c r="P36" s="765"/>
      <c r="Q36" s="766"/>
    </row>
    <row r="37" spans="2:17" x14ac:dyDescent="0.25">
      <c r="B37" s="764"/>
      <c r="C37" s="765"/>
      <c r="D37" s="765"/>
      <c r="E37" s="765"/>
      <c r="F37" s="765"/>
      <c r="G37" s="765"/>
      <c r="H37" s="765"/>
      <c r="I37" s="765"/>
      <c r="J37" s="765"/>
      <c r="K37" s="765"/>
      <c r="L37" s="765"/>
      <c r="M37" s="765"/>
      <c r="N37" s="765"/>
      <c r="O37" s="765"/>
      <c r="P37" s="765"/>
      <c r="Q37" s="766"/>
    </row>
    <row r="38" spans="2:17" x14ac:dyDescent="0.25">
      <c r="B38" s="764"/>
      <c r="C38" s="765"/>
      <c r="D38" s="765"/>
      <c r="E38" s="765"/>
      <c r="F38" s="765"/>
      <c r="G38" s="765"/>
      <c r="H38" s="765"/>
      <c r="I38" s="765"/>
      <c r="J38" s="765"/>
      <c r="K38" s="765"/>
      <c r="L38" s="765"/>
      <c r="M38" s="765"/>
      <c r="N38" s="765"/>
      <c r="O38" s="765"/>
      <c r="P38" s="765"/>
      <c r="Q38" s="766"/>
    </row>
    <row r="39" spans="2:17" x14ac:dyDescent="0.25">
      <c r="B39" s="764"/>
      <c r="C39" s="765"/>
      <c r="D39" s="765"/>
      <c r="E39" s="765"/>
      <c r="F39" s="765"/>
      <c r="G39" s="765"/>
      <c r="H39" s="765"/>
      <c r="I39" s="765"/>
      <c r="J39" s="765"/>
      <c r="K39" s="765"/>
      <c r="L39" s="765"/>
      <c r="M39" s="765"/>
      <c r="N39" s="765"/>
      <c r="O39" s="765"/>
      <c r="P39" s="765"/>
      <c r="Q39" s="766"/>
    </row>
    <row r="40" spans="2:17" x14ac:dyDescent="0.25">
      <c r="B40" s="764"/>
      <c r="C40" s="765"/>
      <c r="D40" s="765"/>
      <c r="E40" s="765"/>
      <c r="F40" s="765"/>
      <c r="G40" s="765"/>
      <c r="H40" s="765"/>
      <c r="I40" s="765"/>
      <c r="J40" s="765"/>
      <c r="K40" s="765"/>
      <c r="L40" s="765"/>
      <c r="M40" s="765"/>
      <c r="N40" s="765"/>
      <c r="O40" s="765"/>
      <c r="P40" s="765"/>
      <c r="Q40" s="766"/>
    </row>
    <row r="41" spans="2:17" x14ac:dyDescent="0.25">
      <c r="B41" s="764"/>
      <c r="C41" s="765"/>
      <c r="D41" s="765"/>
      <c r="E41" s="765"/>
      <c r="F41" s="765"/>
      <c r="G41" s="765"/>
      <c r="H41" s="765"/>
      <c r="I41" s="765"/>
      <c r="J41" s="765"/>
      <c r="K41" s="765"/>
      <c r="L41" s="765"/>
      <c r="M41" s="765"/>
      <c r="N41" s="765"/>
      <c r="O41" s="765"/>
      <c r="P41" s="765"/>
      <c r="Q41" s="766"/>
    </row>
    <row r="42" spans="2:17" x14ac:dyDescent="0.25">
      <c r="B42" s="764"/>
      <c r="C42" s="765"/>
      <c r="D42" s="765"/>
      <c r="E42" s="765"/>
      <c r="F42" s="765"/>
      <c r="G42" s="765"/>
      <c r="H42" s="765"/>
      <c r="I42" s="765"/>
      <c r="J42" s="765"/>
      <c r="K42" s="765"/>
      <c r="L42" s="765"/>
      <c r="M42" s="765"/>
      <c r="N42" s="765"/>
      <c r="O42" s="765"/>
      <c r="P42" s="765"/>
      <c r="Q42" s="766"/>
    </row>
    <row r="43" spans="2:17" x14ac:dyDescent="0.25">
      <c r="B43" s="764"/>
      <c r="C43" s="765"/>
      <c r="D43" s="765"/>
      <c r="E43" s="765"/>
      <c r="F43" s="765"/>
      <c r="G43" s="765"/>
      <c r="H43" s="765"/>
      <c r="I43" s="765"/>
      <c r="J43" s="765"/>
      <c r="K43" s="765"/>
      <c r="L43" s="765"/>
      <c r="M43" s="765"/>
      <c r="N43" s="765"/>
      <c r="O43" s="765"/>
      <c r="P43" s="765"/>
      <c r="Q43" s="766"/>
    </row>
    <row r="44" spans="2:17" x14ac:dyDescent="0.25">
      <c r="B44" s="764"/>
      <c r="C44" s="765"/>
      <c r="D44" s="765"/>
      <c r="E44" s="765"/>
      <c r="F44" s="765"/>
      <c r="G44" s="765"/>
      <c r="H44" s="765"/>
      <c r="I44" s="765"/>
      <c r="J44" s="765"/>
      <c r="K44" s="765"/>
      <c r="L44" s="765"/>
      <c r="M44" s="765"/>
      <c r="N44" s="765"/>
      <c r="O44" s="765"/>
      <c r="P44" s="765"/>
      <c r="Q44" s="766"/>
    </row>
    <row r="45" spans="2:17" x14ac:dyDescent="0.25">
      <c r="B45" s="764"/>
      <c r="C45" s="765"/>
      <c r="D45" s="765"/>
      <c r="E45" s="765"/>
      <c r="F45" s="765"/>
      <c r="G45" s="765"/>
      <c r="H45" s="765"/>
      <c r="I45" s="765"/>
      <c r="J45" s="765"/>
      <c r="K45" s="765"/>
      <c r="L45" s="765"/>
      <c r="M45" s="765"/>
      <c r="N45" s="765"/>
      <c r="O45" s="765"/>
      <c r="P45" s="765"/>
      <c r="Q45" s="766"/>
    </row>
    <row r="46" spans="2:17" x14ac:dyDescent="0.25">
      <c r="B46" s="767"/>
      <c r="C46" s="768"/>
      <c r="D46" s="768"/>
      <c r="E46" s="768"/>
      <c r="F46" s="768"/>
      <c r="G46" s="768"/>
      <c r="H46" s="768"/>
      <c r="I46" s="768"/>
      <c r="J46" s="768"/>
      <c r="K46" s="768"/>
      <c r="L46" s="768"/>
      <c r="M46" s="768"/>
      <c r="N46" s="768"/>
      <c r="O46" s="768"/>
      <c r="P46" s="768"/>
      <c r="Q46" s="769"/>
    </row>
  </sheetData>
  <mergeCells count="1">
    <mergeCell ref="B2:Q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589A7-8009-4EEB-A303-D084ECCEE4F2}">
  <dimension ref="B1:M53"/>
  <sheetViews>
    <sheetView topLeftCell="A35" workbookViewId="0">
      <selection activeCell="H8" sqref="H8"/>
    </sheetView>
  </sheetViews>
  <sheetFormatPr defaultRowHeight="15" x14ac:dyDescent="0.25"/>
  <cols>
    <col min="1" max="1" width="3.42578125" customWidth="1"/>
    <col min="2" max="2" width="109.5703125" customWidth="1"/>
    <col min="13" max="13" width="50" customWidth="1"/>
  </cols>
  <sheetData>
    <row r="1" spans="2:13" ht="33" customHeight="1" x14ac:dyDescent="0.3">
      <c r="B1" s="405" t="s">
        <v>1</v>
      </c>
      <c r="M1" s="450"/>
    </row>
    <row r="2" spans="2:13" ht="88.15" customHeight="1" x14ac:dyDescent="0.25">
      <c r="B2" s="452" t="s">
        <v>2</v>
      </c>
    </row>
    <row r="4" spans="2:13" x14ac:dyDescent="0.25">
      <c r="B4" s="440" t="s">
        <v>3</v>
      </c>
    </row>
    <row r="5" spans="2:13" x14ac:dyDescent="0.25">
      <c r="B5" s="437" t="s">
        <v>4</v>
      </c>
    </row>
    <row r="6" spans="2:13" ht="30" x14ac:dyDescent="0.25">
      <c r="B6" s="437" t="s">
        <v>5</v>
      </c>
    </row>
    <row r="7" spans="2:13" ht="45" x14ac:dyDescent="0.25">
      <c r="B7" s="437" t="s">
        <v>6</v>
      </c>
    </row>
    <row r="8" spans="2:13" ht="45" x14ac:dyDescent="0.25">
      <c r="B8" s="452" t="s">
        <v>7</v>
      </c>
    </row>
    <row r="9" spans="2:13" x14ac:dyDescent="0.25">
      <c r="B9" s="437"/>
    </row>
    <row r="10" spans="2:13" ht="25.5" customHeight="1" x14ac:dyDescent="0.25">
      <c r="B10" s="441" t="s">
        <v>8</v>
      </c>
    </row>
    <row r="11" spans="2:13" ht="45" x14ac:dyDescent="0.25">
      <c r="B11" s="453" t="s">
        <v>9</v>
      </c>
    </row>
    <row r="12" spans="2:13" ht="53.25" customHeight="1" x14ac:dyDescent="0.25">
      <c r="B12" s="453" t="s">
        <v>10</v>
      </c>
    </row>
    <row r="13" spans="2:13" ht="53.25" customHeight="1" x14ac:dyDescent="0.25">
      <c r="B13" s="452" t="s">
        <v>11</v>
      </c>
    </row>
    <row r="14" spans="2:13" ht="30" x14ac:dyDescent="0.25">
      <c r="B14" s="453" t="s">
        <v>12</v>
      </c>
      <c r="M14" s="451" t="s">
        <v>13</v>
      </c>
    </row>
    <row r="15" spans="2:13" ht="31.5" customHeight="1" x14ac:dyDescent="0.25">
      <c r="B15" s="453" t="s">
        <v>14</v>
      </c>
      <c r="M15" s="451" t="s">
        <v>15</v>
      </c>
    </row>
    <row r="16" spans="2:13" ht="30" x14ac:dyDescent="0.25">
      <c r="B16" s="453" t="s">
        <v>16</v>
      </c>
      <c r="M16" s="451" t="s">
        <v>17</v>
      </c>
    </row>
    <row r="17" spans="2:4" x14ac:dyDescent="0.25">
      <c r="B17" s="453"/>
    </row>
    <row r="18" spans="2:4" x14ac:dyDescent="0.25">
      <c r="B18" s="437" t="s">
        <v>18</v>
      </c>
    </row>
    <row r="19" spans="2:4" ht="30" x14ac:dyDescent="0.25">
      <c r="B19" s="437" t="s">
        <v>19</v>
      </c>
      <c r="D19" s="439" t="s">
        <v>20</v>
      </c>
    </row>
    <row r="20" spans="2:4" x14ac:dyDescent="0.25">
      <c r="B20" s="437" t="s">
        <v>21</v>
      </c>
    </row>
    <row r="22" spans="2:4" x14ac:dyDescent="0.25">
      <c r="B22" s="434" t="s">
        <v>22</v>
      </c>
    </row>
    <row r="26" spans="2:4" x14ac:dyDescent="0.25">
      <c r="B26" s="442" t="s">
        <v>23</v>
      </c>
    </row>
    <row r="27" spans="2:4" x14ac:dyDescent="0.25">
      <c r="B27" s="737" t="s">
        <v>24</v>
      </c>
    </row>
    <row r="28" spans="2:4" x14ac:dyDescent="0.25">
      <c r="B28" t="s">
        <v>25</v>
      </c>
    </row>
    <row r="29" spans="2:4" x14ac:dyDescent="0.25">
      <c r="B29" s="515" t="s">
        <v>26</v>
      </c>
    </row>
    <row r="30" spans="2:4" x14ac:dyDescent="0.25">
      <c r="B30" s="28" t="s">
        <v>27</v>
      </c>
    </row>
    <row r="31" spans="2:4" x14ac:dyDescent="0.25">
      <c r="B31" s="738" t="s">
        <v>28</v>
      </c>
    </row>
    <row r="32" spans="2:4" x14ac:dyDescent="0.25">
      <c r="B32" s="515" t="s">
        <v>29</v>
      </c>
    </row>
    <row r="33" spans="2:2" x14ac:dyDescent="0.25">
      <c r="B33" s="515" t="s">
        <v>30</v>
      </c>
    </row>
    <row r="34" spans="2:2" x14ac:dyDescent="0.25">
      <c r="B34" s="515" t="s">
        <v>31</v>
      </c>
    </row>
    <row r="35" spans="2:2" x14ac:dyDescent="0.25">
      <c r="B35" s="515" t="s">
        <v>32</v>
      </c>
    </row>
    <row r="36" spans="2:2" x14ac:dyDescent="0.25">
      <c r="B36" s="28" t="s">
        <v>33</v>
      </c>
    </row>
    <row r="37" spans="2:2" x14ac:dyDescent="0.25">
      <c r="B37" t="s">
        <v>34</v>
      </c>
    </row>
    <row r="38" spans="2:2" x14ac:dyDescent="0.25">
      <c r="B38" s="28" t="s">
        <v>35</v>
      </c>
    </row>
    <row r="40" spans="2:2" x14ac:dyDescent="0.25">
      <c r="B40" s="516"/>
    </row>
    <row r="53" spans="2:2" ht="60" x14ac:dyDescent="0.25">
      <c r="B53" s="2" t="s">
        <v>36</v>
      </c>
    </row>
  </sheetData>
  <hyperlinks>
    <hyperlink ref="B22" r:id="rId1" xr:uid="{C3F9317D-C2FC-4B4C-9980-2E3CD280FDF2}"/>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0408D-6269-4D59-8F97-562C3910C02B}">
  <dimension ref="B1:U45"/>
  <sheetViews>
    <sheetView topLeftCell="A23" zoomScaleNormal="100" workbookViewId="0">
      <selection activeCell="G7" sqref="G7"/>
    </sheetView>
  </sheetViews>
  <sheetFormatPr defaultRowHeight="15" x14ac:dyDescent="0.25"/>
  <cols>
    <col min="1" max="1" width="4.28515625" customWidth="1"/>
    <col min="2" max="2" width="78.85546875" customWidth="1"/>
    <col min="21" max="21" width="8" customWidth="1"/>
  </cols>
  <sheetData>
    <row r="1" spans="2:21" ht="27" customHeight="1" x14ac:dyDescent="0.25">
      <c r="B1" s="1" t="s">
        <v>37</v>
      </c>
    </row>
    <row r="2" spans="2:21" ht="99" customHeight="1" x14ac:dyDescent="0.25">
      <c r="B2" s="452" t="s">
        <v>38</v>
      </c>
      <c r="U2" s="503"/>
    </row>
    <row r="3" spans="2:21" ht="109.9" customHeight="1" x14ac:dyDescent="0.25">
      <c r="B3" s="748" t="s">
        <v>39</v>
      </c>
    </row>
    <row r="4" spans="2:21" ht="85.5" customHeight="1" x14ac:dyDescent="0.25">
      <c r="B4" s="452" t="s">
        <v>40</v>
      </c>
    </row>
    <row r="5" spans="2:21" ht="79.5" customHeight="1" x14ac:dyDescent="0.25">
      <c r="B5" s="437" t="s">
        <v>41</v>
      </c>
    </row>
    <row r="6" spans="2:21" ht="79.5" customHeight="1" x14ac:dyDescent="0.25">
      <c r="B6" s="452" t="s">
        <v>42</v>
      </c>
    </row>
    <row r="7" spans="2:21" ht="79.5" customHeight="1" x14ac:dyDescent="0.25">
      <c r="B7" s="437" t="s">
        <v>43</v>
      </c>
    </row>
    <row r="10" spans="2:21" ht="15.75" x14ac:dyDescent="0.25">
      <c r="J10" s="438" t="s">
        <v>44</v>
      </c>
    </row>
    <row r="25" spans="2:2" ht="15.75" x14ac:dyDescent="0.25">
      <c r="B25" s="438" t="s">
        <v>45</v>
      </c>
    </row>
    <row r="28" spans="2:2" x14ac:dyDescent="0.25">
      <c r="B28" s="434" t="s">
        <v>22</v>
      </c>
    </row>
    <row r="31" spans="2:2" x14ac:dyDescent="0.25">
      <c r="B31" s="514" t="s">
        <v>46</v>
      </c>
    </row>
    <row r="32" spans="2:2" x14ac:dyDescent="0.25">
      <c r="B32" s="443" t="s">
        <v>21</v>
      </c>
    </row>
    <row r="33" spans="2:2" x14ac:dyDescent="0.25">
      <c r="B33" s="444" t="s">
        <v>47</v>
      </c>
    </row>
    <row r="34" spans="2:2" x14ac:dyDescent="0.25">
      <c r="B34" s="443" t="s">
        <v>48</v>
      </c>
    </row>
    <row r="35" spans="2:2" x14ac:dyDescent="0.25">
      <c r="B35" s="443" t="s">
        <v>49</v>
      </c>
    </row>
    <row r="36" spans="2:2" x14ac:dyDescent="0.25">
      <c r="B36" s="443" t="s">
        <v>50</v>
      </c>
    </row>
    <row r="37" spans="2:2" x14ac:dyDescent="0.25">
      <c r="B37" s="443" t="s">
        <v>51</v>
      </c>
    </row>
    <row r="38" spans="2:2" x14ac:dyDescent="0.25">
      <c r="B38" s="443" t="s">
        <v>52</v>
      </c>
    </row>
    <row r="39" spans="2:2" x14ac:dyDescent="0.25">
      <c r="B39" s="443" t="s">
        <v>53</v>
      </c>
    </row>
    <row r="41" spans="2:2" x14ac:dyDescent="0.25">
      <c r="B41" s="444" t="s">
        <v>54</v>
      </c>
    </row>
    <row r="42" spans="2:2" x14ac:dyDescent="0.25">
      <c r="B42" s="443" t="s">
        <v>55</v>
      </c>
    </row>
    <row r="43" spans="2:2" x14ac:dyDescent="0.25">
      <c r="B43" s="443" t="s">
        <v>56</v>
      </c>
    </row>
    <row r="45" spans="2:2" x14ac:dyDescent="0.25">
      <c r="B45" s="483" t="s">
        <v>57</v>
      </c>
    </row>
  </sheetData>
  <hyperlinks>
    <hyperlink ref="B28" r:id="rId1" xr:uid="{857A6EDD-B0CE-47F3-890A-8EE4E515DCB7}"/>
  </hyperlinks>
  <pageMargins left="0.7" right="0.7" top="0.75" bottom="0.75" header="0.3" footer="0.3"/>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B18AD-601D-4076-B663-3F2BFE846742}">
  <dimension ref="A1:P27"/>
  <sheetViews>
    <sheetView zoomScaleNormal="100" workbookViewId="0">
      <pane ySplit="1" topLeftCell="A2" activePane="bottomLeft" state="frozen"/>
      <selection pane="bottomLeft" activeCell="H33" sqref="H33"/>
    </sheetView>
  </sheetViews>
  <sheetFormatPr defaultRowHeight="15" x14ac:dyDescent="0.25"/>
  <cols>
    <col min="1" max="1" width="26.85546875" customWidth="1"/>
    <col min="2" max="2" width="31.5703125" customWidth="1"/>
    <col min="3" max="3" width="33.5703125" customWidth="1"/>
    <col min="4" max="4" width="29.28515625" customWidth="1"/>
    <col min="5" max="5" width="27.42578125" customWidth="1"/>
    <col min="6" max="6" width="28.7109375" customWidth="1"/>
    <col min="7" max="7" width="32.85546875" customWidth="1"/>
    <col min="8" max="8" width="49.85546875" customWidth="1"/>
    <col min="9" max="9" width="27.42578125" customWidth="1"/>
    <col min="10" max="10" width="23.42578125" customWidth="1"/>
    <col min="12" max="12" width="27.28515625" customWidth="1"/>
    <col min="16" max="16" width="36.28515625" customWidth="1"/>
  </cols>
  <sheetData>
    <row r="1" spans="1:16" ht="120.75" customHeight="1" x14ac:dyDescent="0.25">
      <c r="A1" s="479" t="s">
        <v>58</v>
      </c>
      <c r="B1" s="480" t="s">
        <v>59</v>
      </c>
      <c r="C1" s="446" t="s">
        <v>60</v>
      </c>
      <c r="D1" s="446" t="s">
        <v>61</v>
      </c>
      <c r="E1" s="446" t="s">
        <v>62</v>
      </c>
      <c r="F1" s="447" t="s">
        <v>63</v>
      </c>
      <c r="G1" s="447" t="s">
        <v>64</v>
      </c>
      <c r="H1" s="448" t="s">
        <v>65</v>
      </c>
      <c r="I1" s="449" t="s">
        <v>66</v>
      </c>
      <c r="P1" s="14"/>
    </row>
    <row r="2" spans="1:16" ht="150.75" customHeight="1" x14ac:dyDescent="0.25">
      <c r="A2" s="770" t="s">
        <v>67</v>
      </c>
      <c r="B2" s="773" t="s">
        <v>68</v>
      </c>
      <c r="C2" s="775" t="s">
        <v>24</v>
      </c>
      <c r="D2" s="775" t="s">
        <v>69</v>
      </c>
      <c r="E2" s="775" t="s">
        <v>70</v>
      </c>
      <c r="F2" s="775" t="s">
        <v>71</v>
      </c>
      <c r="G2" s="734" t="s">
        <v>72</v>
      </c>
      <c r="H2" s="790" t="s">
        <v>73</v>
      </c>
      <c r="I2" s="775" t="s">
        <v>74</v>
      </c>
      <c r="P2" s="14"/>
    </row>
    <row r="3" spans="1:16" ht="28.5" customHeight="1" x14ac:dyDescent="0.25">
      <c r="A3" s="771"/>
      <c r="B3" s="774"/>
      <c r="C3" s="776"/>
      <c r="D3" s="776"/>
      <c r="E3" s="776"/>
      <c r="F3" s="776"/>
      <c r="G3" s="734" t="s">
        <v>75</v>
      </c>
      <c r="H3" s="791"/>
      <c r="I3" s="776"/>
    </row>
    <row r="4" spans="1:16" ht="49.9" customHeight="1" x14ac:dyDescent="0.25">
      <c r="A4" s="771"/>
      <c r="B4" s="774"/>
      <c r="C4" s="776"/>
      <c r="D4" s="777"/>
      <c r="E4" s="777"/>
      <c r="F4" s="777"/>
      <c r="G4" s="735" t="s">
        <v>76</v>
      </c>
      <c r="H4" s="792"/>
      <c r="I4" s="777"/>
    </row>
    <row r="5" spans="1:16" ht="86.25" customHeight="1" x14ac:dyDescent="0.25">
      <c r="A5" s="771"/>
      <c r="B5" s="774"/>
      <c r="C5" s="800" t="s">
        <v>77</v>
      </c>
      <c r="D5" s="797" t="s">
        <v>78</v>
      </c>
      <c r="E5" s="775" t="s">
        <v>70</v>
      </c>
      <c r="F5" s="775" t="s">
        <v>79</v>
      </c>
      <c r="G5" s="390" t="s">
        <v>80</v>
      </c>
      <c r="H5" s="790" t="s">
        <v>81</v>
      </c>
      <c r="I5" s="775" t="s">
        <v>74</v>
      </c>
    </row>
    <row r="6" spans="1:16" ht="86.25" customHeight="1" x14ac:dyDescent="0.25">
      <c r="A6" s="771"/>
      <c r="B6" s="774"/>
      <c r="C6" s="801"/>
      <c r="D6" s="798"/>
      <c r="E6" s="776"/>
      <c r="F6" s="776"/>
      <c r="G6" s="390" t="s">
        <v>82</v>
      </c>
      <c r="H6" s="791"/>
      <c r="I6" s="776"/>
    </row>
    <row r="7" spans="1:16" ht="86.25" customHeight="1" x14ac:dyDescent="0.25">
      <c r="A7" s="771"/>
      <c r="B7" s="774"/>
      <c r="C7" s="802"/>
      <c r="D7" s="799"/>
      <c r="E7" s="777"/>
      <c r="F7" s="777"/>
      <c r="G7" s="390" t="s">
        <v>83</v>
      </c>
      <c r="H7" s="792"/>
      <c r="I7" s="777"/>
    </row>
    <row r="8" spans="1:16" ht="222" customHeight="1" x14ac:dyDescent="0.25">
      <c r="A8" s="771"/>
      <c r="B8" s="774"/>
      <c r="C8" s="377" t="s">
        <v>26</v>
      </c>
      <c r="D8" s="212" t="s">
        <v>84</v>
      </c>
      <c r="E8" s="458" t="s">
        <v>70</v>
      </c>
      <c r="F8" s="482" t="s">
        <v>85</v>
      </c>
      <c r="G8" s="675" t="s">
        <v>86</v>
      </c>
      <c r="H8" s="431" t="s">
        <v>87</v>
      </c>
      <c r="I8" s="488" t="s">
        <v>74</v>
      </c>
    </row>
    <row r="9" spans="1:16" ht="208.5" customHeight="1" x14ac:dyDescent="0.25">
      <c r="A9" s="771"/>
      <c r="B9" s="785" t="s">
        <v>88</v>
      </c>
      <c r="C9" s="778" t="s">
        <v>27</v>
      </c>
      <c r="D9" s="805" t="s">
        <v>89</v>
      </c>
      <c r="E9" s="807" t="s">
        <v>70</v>
      </c>
      <c r="F9" s="807" t="s">
        <v>90</v>
      </c>
      <c r="G9" s="213" t="s">
        <v>76</v>
      </c>
      <c r="H9" s="809" t="s">
        <v>91</v>
      </c>
      <c r="I9" s="803" t="s">
        <v>92</v>
      </c>
    </row>
    <row r="10" spans="1:16" ht="30" x14ac:dyDescent="0.25">
      <c r="A10" s="771"/>
      <c r="B10" s="785"/>
      <c r="C10" s="789"/>
      <c r="D10" s="806"/>
      <c r="E10" s="808"/>
      <c r="F10" s="808"/>
      <c r="G10" s="484" t="s">
        <v>93</v>
      </c>
      <c r="H10" s="809"/>
      <c r="I10" s="804"/>
    </row>
    <row r="11" spans="1:16" ht="240" x14ac:dyDescent="0.25">
      <c r="A11" s="771"/>
      <c r="B11" s="785"/>
      <c r="C11" s="381" t="s">
        <v>28</v>
      </c>
      <c r="D11" s="381" t="s">
        <v>94</v>
      </c>
      <c r="E11" s="212" t="s">
        <v>70</v>
      </c>
      <c r="F11" s="381" t="s">
        <v>95</v>
      </c>
      <c r="G11" s="381" t="s">
        <v>96</v>
      </c>
      <c r="H11" s="431" t="s">
        <v>97</v>
      </c>
      <c r="I11" s="212" t="s">
        <v>92</v>
      </c>
    </row>
    <row r="12" spans="1:16" ht="30" x14ac:dyDescent="0.25">
      <c r="A12" s="771"/>
      <c r="B12" s="785"/>
      <c r="C12" s="778" t="s">
        <v>30</v>
      </c>
      <c r="D12" s="778" t="s">
        <v>98</v>
      </c>
      <c r="E12" s="778" t="s">
        <v>70</v>
      </c>
      <c r="F12" s="778" t="s">
        <v>99</v>
      </c>
      <c r="G12" s="445" t="s">
        <v>100</v>
      </c>
      <c r="H12" s="778" t="s">
        <v>101</v>
      </c>
      <c r="I12" s="810" t="s">
        <v>102</v>
      </c>
    </row>
    <row r="13" spans="1:16" ht="30" x14ac:dyDescent="0.25">
      <c r="A13" s="771"/>
      <c r="B13" s="785"/>
      <c r="C13" s="779"/>
      <c r="D13" s="779"/>
      <c r="E13" s="779"/>
      <c r="F13" s="779"/>
      <c r="G13" s="445" t="s">
        <v>103</v>
      </c>
      <c r="H13" s="779"/>
      <c r="I13" s="780"/>
    </row>
    <row r="14" spans="1:16" ht="82.5" customHeight="1" x14ac:dyDescent="0.25">
      <c r="A14" s="771"/>
      <c r="B14" s="785"/>
      <c r="C14" s="396" t="s">
        <v>31</v>
      </c>
      <c r="D14" s="561" t="s">
        <v>104</v>
      </c>
      <c r="E14" s="396" t="s">
        <v>105</v>
      </c>
      <c r="F14" s="396" t="s">
        <v>106</v>
      </c>
      <c r="G14" s="381" t="s">
        <v>107</v>
      </c>
      <c r="H14" s="674" t="s">
        <v>108</v>
      </c>
      <c r="I14" s="493"/>
    </row>
    <row r="15" spans="1:16" ht="46.9" customHeight="1" x14ac:dyDescent="0.25">
      <c r="A15" s="771"/>
      <c r="B15" s="785"/>
      <c r="C15" s="778" t="s">
        <v>32</v>
      </c>
      <c r="D15" s="778" t="s">
        <v>109</v>
      </c>
      <c r="E15" s="778" t="s">
        <v>70</v>
      </c>
      <c r="F15" s="778" t="s">
        <v>110</v>
      </c>
      <c r="G15" s="445" t="s">
        <v>111</v>
      </c>
      <c r="H15" s="811" t="s">
        <v>112</v>
      </c>
      <c r="I15" s="778" t="s">
        <v>113</v>
      </c>
    </row>
    <row r="16" spans="1:16" ht="60" customHeight="1" x14ac:dyDescent="0.25">
      <c r="A16" s="771"/>
      <c r="B16" s="785"/>
      <c r="C16" s="789"/>
      <c r="D16" s="789"/>
      <c r="E16" s="789"/>
      <c r="F16" s="789"/>
      <c r="G16" s="431" t="s">
        <v>114</v>
      </c>
      <c r="H16" s="812"/>
      <c r="I16" s="789"/>
    </row>
    <row r="17" spans="1:9" ht="28.9" customHeight="1" x14ac:dyDescent="0.25">
      <c r="A17" s="771"/>
      <c r="B17" s="785"/>
      <c r="C17" s="789"/>
      <c r="D17" s="779"/>
      <c r="E17" s="779"/>
      <c r="F17" s="779"/>
      <c r="G17" s="212" t="s">
        <v>115</v>
      </c>
      <c r="H17" s="813"/>
      <c r="I17" s="779"/>
    </row>
    <row r="18" spans="1:9" ht="123.6" customHeight="1" x14ac:dyDescent="0.25">
      <c r="A18" s="771"/>
      <c r="B18" s="786" t="s">
        <v>116</v>
      </c>
      <c r="C18" s="793" t="s">
        <v>33</v>
      </c>
      <c r="D18" s="787" t="s">
        <v>117</v>
      </c>
      <c r="E18" s="778" t="s">
        <v>118</v>
      </c>
      <c r="F18" s="778" t="s">
        <v>119</v>
      </c>
      <c r="G18" s="212" t="s">
        <v>120</v>
      </c>
      <c r="H18" s="811" t="s">
        <v>121</v>
      </c>
      <c r="I18" s="810" t="s">
        <v>122</v>
      </c>
    </row>
    <row r="19" spans="1:9" ht="90.6" customHeight="1" x14ac:dyDescent="0.25">
      <c r="A19" s="771"/>
      <c r="B19" s="786"/>
      <c r="C19" s="794"/>
      <c r="D19" s="788"/>
      <c r="E19" s="789"/>
      <c r="F19" s="789"/>
      <c r="G19" s="229" t="s">
        <v>123</v>
      </c>
      <c r="H19" s="813"/>
      <c r="I19" s="814"/>
    </row>
    <row r="20" spans="1:9" ht="30" x14ac:dyDescent="0.25">
      <c r="A20" s="771"/>
      <c r="B20" s="786"/>
      <c r="C20" s="794"/>
      <c r="D20" s="788"/>
      <c r="E20" s="789"/>
      <c r="F20" s="789"/>
      <c r="G20" s="478" t="s">
        <v>124</v>
      </c>
      <c r="H20" s="478" t="s">
        <v>125</v>
      </c>
      <c r="I20" s="814"/>
    </row>
    <row r="21" spans="1:9" ht="87.6" customHeight="1" x14ac:dyDescent="0.25">
      <c r="A21" s="771"/>
      <c r="B21" s="486"/>
      <c r="C21" s="794"/>
      <c r="D21" s="787" t="s">
        <v>126</v>
      </c>
      <c r="E21" s="778" t="s">
        <v>127</v>
      </c>
      <c r="F21" s="778" t="s">
        <v>128</v>
      </c>
      <c r="G21" s="212" t="s">
        <v>129</v>
      </c>
      <c r="H21" s="811" t="s">
        <v>130</v>
      </c>
      <c r="I21" s="810" t="s">
        <v>122</v>
      </c>
    </row>
    <row r="22" spans="1:9" ht="37.15" customHeight="1" x14ac:dyDescent="0.25">
      <c r="A22" s="771"/>
      <c r="B22" s="486"/>
      <c r="C22" s="794"/>
      <c r="D22" s="788"/>
      <c r="E22" s="789"/>
      <c r="F22" s="789"/>
      <c r="G22" s="212" t="s">
        <v>131</v>
      </c>
      <c r="H22" s="812"/>
      <c r="I22" s="814"/>
    </row>
    <row r="23" spans="1:9" ht="51.6" customHeight="1" x14ac:dyDescent="0.25">
      <c r="A23" s="771"/>
      <c r="B23" s="486"/>
      <c r="C23" s="795"/>
      <c r="D23" s="796"/>
      <c r="E23" s="779"/>
      <c r="F23" s="779"/>
      <c r="G23" s="212" t="s">
        <v>132</v>
      </c>
      <c r="H23" s="813"/>
      <c r="I23" s="780"/>
    </row>
    <row r="24" spans="1:9" ht="44.45" customHeight="1" x14ac:dyDescent="0.25">
      <c r="A24" s="771"/>
      <c r="B24" s="783" t="s">
        <v>133</v>
      </c>
      <c r="C24" s="780" t="s">
        <v>134</v>
      </c>
      <c r="D24" s="782" t="s">
        <v>135</v>
      </c>
      <c r="E24" s="781" t="s">
        <v>70</v>
      </c>
      <c r="F24" s="782" t="s">
        <v>136</v>
      </c>
      <c r="G24" s="445" t="s">
        <v>137</v>
      </c>
      <c r="H24" s="778" t="s">
        <v>138</v>
      </c>
      <c r="I24" s="781" t="s">
        <v>139</v>
      </c>
    </row>
    <row r="25" spans="1:9" x14ac:dyDescent="0.25">
      <c r="A25" s="771"/>
      <c r="B25" s="783"/>
      <c r="C25" s="781"/>
      <c r="D25" s="782"/>
      <c r="E25" s="781"/>
      <c r="F25" s="782"/>
      <c r="G25" s="445" t="s">
        <v>140</v>
      </c>
      <c r="H25" s="789"/>
      <c r="I25" s="781"/>
    </row>
    <row r="26" spans="1:9" ht="27.75" customHeight="1" x14ac:dyDescent="0.25">
      <c r="A26" s="771"/>
      <c r="B26" s="783"/>
      <c r="C26" s="781"/>
      <c r="D26" s="782"/>
      <c r="E26" s="781"/>
      <c r="F26" s="782"/>
      <c r="G26" s="445" t="s">
        <v>141</v>
      </c>
      <c r="H26" s="779"/>
      <c r="I26" s="781"/>
    </row>
    <row r="27" spans="1:9" ht="58.15" customHeight="1" x14ac:dyDescent="0.25">
      <c r="A27" s="772"/>
      <c r="B27" s="784"/>
      <c r="C27" s="454" t="s">
        <v>35</v>
      </c>
      <c r="D27" s="481" t="s">
        <v>142</v>
      </c>
      <c r="E27" s="381" t="s">
        <v>70</v>
      </c>
      <c r="F27" s="381" t="s">
        <v>143</v>
      </c>
      <c r="G27" s="381" t="s">
        <v>144</v>
      </c>
      <c r="H27" s="381" t="s">
        <v>145</v>
      </c>
      <c r="I27" s="288"/>
    </row>
  </sheetData>
  <mergeCells count="52">
    <mergeCell ref="I24:I26"/>
    <mergeCell ref="F15:F17"/>
    <mergeCell ref="H15:H17"/>
    <mergeCell ref="H18:H19"/>
    <mergeCell ref="I15:I17"/>
    <mergeCell ref="I18:I20"/>
    <mergeCell ref="F21:F23"/>
    <mergeCell ref="H21:H23"/>
    <mergeCell ref="I21:I23"/>
    <mergeCell ref="H24:H26"/>
    <mergeCell ref="I2:I4"/>
    <mergeCell ref="C12:C13"/>
    <mergeCell ref="D12:D13"/>
    <mergeCell ref="F2:F4"/>
    <mergeCell ref="F12:F13"/>
    <mergeCell ref="I9:I10"/>
    <mergeCell ref="C9:C10"/>
    <mergeCell ref="D9:D10"/>
    <mergeCell ref="E9:E10"/>
    <mergeCell ref="F9:F10"/>
    <mergeCell ref="H9:H10"/>
    <mergeCell ref="I12:I13"/>
    <mergeCell ref="H12:H13"/>
    <mergeCell ref="E5:E7"/>
    <mergeCell ref="H5:H7"/>
    <mergeCell ref="I5:I7"/>
    <mergeCell ref="H2:H4"/>
    <mergeCell ref="E15:E17"/>
    <mergeCell ref="F18:F20"/>
    <mergeCell ref="C18:C23"/>
    <mergeCell ref="F24:F26"/>
    <mergeCell ref="D21:D23"/>
    <mergeCell ref="E21:E23"/>
    <mergeCell ref="F5:F7"/>
    <mergeCell ref="D5:D7"/>
    <mergeCell ref="C5:C7"/>
    <mergeCell ref="A2:A27"/>
    <mergeCell ref="B2:B8"/>
    <mergeCell ref="C2:C4"/>
    <mergeCell ref="D2:D4"/>
    <mergeCell ref="E2:E4"/>
    <mergeCell ref="E12:E13"/>
    <mergeCell ref="C24:C26"/>
    <mergeCell ref="D24:D26"/>
    <mergeCell ref="B24:B27"/>
    <mergeCell ref="B9:B17"/>
    <mergeCell ref="B18:B20"/>
    <mergeCell ref="D18:D20"/>
    <mergeCell ref="E18:E20"/>
    <mergeCell ref="E24:E26"/>
    <mergeCell ref="C15:C17"/>
    <mergeCell ref="D15:D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5F16-B492-4EA3-815B-C2D0F0519A7A}">
  <sheetPr>
    <pageSetUpPr fitToPage="1"/>
  </sheetPr>
  <dimension ref="A1:VP130"/>
  <sheetViews>
    <sheetView zoomScale="115" zoomScaleNormal="115" workbookViewId="0">
      <pane ySplit="1" topLeftCell="A36" activePane="bottomLeft" state="frozen"/>
      <selection activeCell="E1" sqref="E1"/>
      <selection pane="bottomLeft" activeCell="F12" sqref="F12"/>
    </sheetView>
  </sheetViews>
  <sheetFormatPr defaultColWidth="8.85546875" defaultRowHeight="15" x14ac:dyDescent="0.25"/>
  <cols>
    <col min="1" max="1" width="15.85546875" style="246" customWidth="1"/>
    <col min="2" max="2" width="31.85546875" style="246" customWidth="1"/>
    <col min="3" max="3" width="71.140625" style="246" customWidth="1"/>
    <col min="4" max="4" width="82.85546875" style="246" customWidth="1"/>
    <col min="5" max="5" width="22.85546875" style="2" customWidth="1"/>
    <col min="6" max="6" width="37.85546875" style="246" customWidth="1"/>
    <col min="7" max="7" width="21.140625" style="290" customWidth="1"/>
    <col min="8" max="8" width="14.85546875" style="246" customWidth="1"/>
    <col min="9" max="9" width="10.140625" style="2" customWidth="1"/>
    <col min="10" max="10" width="16.85546875" style="2" customWidth="1"/>
    <col min="11" max="11" width="39.5703125" style="2" customWidth="1"/>
    <col min="12" max="14" width="16.85546875" style="2" customWidth="1"/>
    <col min="15" max="17" width="8.85546875" style="2"/>
    <col min="18" max="18" width="10.5703125" style="2" customWidth="1"/>
    <col min="19" max="16384" width="8.85546875" style="2"/>
  </cols>
  <sheetData>
    <row r="1" spans="1:588" s="400" customFormat="1" ht="43.35" customHeight="1" x14ac:dyDescent="0.25">
      <c r="A1" s="427" t="s">
        <v>146</v>
      </c>
      <c r="B1" s="427" t="s">
        <v>147</v>
      </c>
      <c r="C1" s="427" t="s">
        <v>148</v>
      </c>
      <c r="D1" s="427" t="s">
        <v>149</v>
      </c>
      <c r="E1" s="427" t="s">
        <v>150</v>
      </c>
      <c r="F1" s="427" t="s">
        <v>148</v>
      </c>
      <c r="G1" s="427" t="s">
        <v>66</v>
      </c>
      <c r="H1" s="427" t="s">
        <v>151</v>
      </c>
      <c r="J1" s="815" t="s">
        <v>152</v>
      </c>
      <c r="K1" s="815"/>
    </row>
    <row r="2" spans="1:588" s="403" customFormat="1" ht="111.75" customHeight="1" x14ac:dyDescent="0.25">
      <c r="A2" s="816" t="s">
        <v>153</v>
      </c>
      <c r="B2" s="406" t="s">
        <v>154</v>
      </c>
      <c r="C2" s="406" t="s">
        <v>155</v>
      </c>
      <c r="D2" s="459" t="s">
        <v>156</v>
      </c>
      <c r="E2" s="407" t="s">
        <v>157</v>
      </c>
      <c r="F2" s="14" t="s">
        <v>158</v>
      </c>
      <c r="G2" s="685" t="s">
        <v>159</v>
      </c>
      <c r="H2" s="423"/>
      <c r="I2" s="426"/>
      <c r="J2" s="424" t="s">
        <v>160</v>
      </c>
      <c r="K2" s="130" t="s">
        <v>161</v>
      </c>
      <c r="L2" s="401"/>
      <c r="M2" s="401"/>
      <c r="N2" s="401"/>
      <c r="O2" s="401"/>
      <c r="P2" s="401"/>
      <c r="Q2" s="401"/>
      <c r="R2" s="401"/>
      <c r="S2" s="401"/>
      <c r="T2" s="401"/>
      <c r="U2" s="401"/>
      <c r="V2" s="401"/>
      <c r="W2" s="401"/>
      <c r="X2" s="401"/>
      <c r="Y2" s="401"/>
      <c r="Z2" s="401"/>
      <c r="AA2" s="401"/>
      <c r="AB2" s="401"/>
      <c r="AC2" s="401"/>
      <c r="AD2" s="401"/>
      <c r="AE2" s="401"/>
      <c r="AF2" s="401"/>
      <c r="AG2" s="401"/>
      <c r="AH2" s="401"/>
      <c r="AI2" s="401"/>
      <c r="AJ2" s="401"/>
      <c r="AK2" s="401"/>
      <c r="AL2" s="401"/>
      <c r="AM2" s="401"/>
      <c r="AN2" s="401"/>
      <c r="AO2" s="401"/>
      <c r="AP2" s="401"/>
      <c r="AQ2" s="401"/>
      <c r="AR2" s="401"/>
      <c r="AS2" s="401"/>
      <c r="AT2" s="401"/>
      <c r="AU2" s="401"/>
      <c r="AV2" s="401"/>
      <c r="AW2" s="401"/>
      <c r="AX2" s="401"/>
      <c r="AY2" s="401"/>
      <c r="AZ2" s="401"/>
      <c r="BA2" s="401"/>
      <c r="BB2" s="401"/>
      <c r="BC2" s="401"/>
      <c r="BD2" s="401"/>
      <c r="BE2" s="401"/>
      <c r="BF2" s="401"/>
      <c r="BG2" s="401"/>
      <c r="BH2" s="401"/>
      <c r="BI2" s="401"/>
      <c r="BJ2" s="401"/>
      <c r="BK2" s="401"/>
      <c r="BL2" s="401"/>
      <c r="BM2" s="401"/>
      <c r="BN2" s="401"/>
      <c r="BO2" s="401"/>
      <c r="BP2" s="401"/>
      <c r="BQ2" s="401"/>
      <c r="BR2" s="401"/>
      <c r="BS2" s="401"/>
      <c r="BT2" s="401"/>
      <c r="BU2" s="401"/>
      <c r="BV2" s="401"/>
      <c r="BW2" s="401"/>
      <c r="BX2" s="401"/>
      <c r="BY2" s="401"/>
      <c r="BZ2" s="401"/>
      <c r="CA2" s="401"/>
      <c r="CB2" s="401"/>
      <c r="CC2" s="401"/>
      <c r="CD2" s="401"/>
      <c r="CE2" s="401"/>
      <c r="CF2" s="401"/>
      <c r="CG2" s="401"/>
      <c r="CH2" s="401"/>
      <c r="CI2" s="401"/>
      <c r="CJ2" s="401"/>
      <c r="CK2" s="401"/>
      <c r="CL2" s="401"/>
      <c r="CM2" s="401"/>
      <c r="CN2" s="401"/>
      <c r="CO2" s="401"/>
      <c r="CP2" s="401"/>
      <c r="CQ2" s="401"/>
      <c r="CR2" s="401"/>
      <c r="CS2" s="401"/>
      <c r="CT2" s="401"/>
      <c r="CU2" s="401"/>
      <c r="CV2" s="401"/>
      <c r="CW2" s="401"/>
      <c r="CX2" s="401"/>
      <c r="CY2" s="401"/>
      <c r="CZ2" s="401"/>
      <c r="DA2" s="402"/>
      <c r="DB2" s="101"/>
      <c r="DC2" s="101"/>
      <c r="DD2" s="101"/>
      <c r="DE2" s="101"/>
      <c r="DF2" s="101"/>
      <c r="DG2" s="101"/>
      <c r="DH2" s="101"/>
      <c r="DI2" s="101"/>
      <c r="DJ2" s="101"/>
      <c r="DK2" s="101"/>
      <c r="DL2" s="101"/>
      <c r="DM2" s="101"/>
      <c r="DN2" s="101"/>
      <c r="DO2" s="101"/>
      <c r="DP2" s="101"/>
      <c r="DQ2" s="101"/>
      <c r="DR2" s="101"/>
      <c r="DS2" s="101"/>
      <c r="DT2" s="101"/>
      <c r="DU2" s="101"/>
      <c r="DV2" s="101"/>
      <c r="DW2" s="101"/>
      <c r="DX2" s="101"/>
      <c r="DY2" s="101"/>
      <c r="DZ2" s="101"/>
      <c r="EA2" s="101"/>
      <c r="EB2" s="101"/>
      <c r="EC2" s="101"/>
      <c r="ED2" s="101"/>
      <c r="EE2" s="101"/>
      <c r="EF2" s="101"/>
      <c r="EG2" s="101"/>
      <c r="EH2" s="101"/>
      <c r="EI2" s="101"/>
      <c r="EJ2" s="101"/>
      <c r="EK2" s="101"/>
      <c r="EL2" s="101"/>
      <c r="EM2" s="101"/>
      <c r="EN2" s="101"/>
      <c r="EO2" s="101"/>
      <c r="EP2" s="101"/>
      <c r="EQ2" s="101"/>
      <c r="ER2" s="101"/>
      <c r="ES2" s="101"/>
      <c r="ET2" s="101"/>
      <c r="EU2" s="101"/>
      <c r="EV2" s="101"/>
      <c r="EW2" s="101"/>
      <c r="EX2" s="101"/>
      <c r="EY2" s="101"/>
      <c r="EZ2" s="101"/>
      <c r="FA2" s="101"/>
      <c r="FB2" s="101"/>
      <c r="FC2" s="101"/>
      <c r="FD2" s="101"/>
      <c r="FE2" s="101"/>
      <c r="FF2" s="101"/>
      <c r="FG2" s="101"/>
      <c r="FH2" s="101"/>
      <c r="FI2" s="101"/>
      <c r="FJ2" s="101"/>
      <c r="FK2" s="101"/>
      <c r="FL2" s="101"/>
      <c r="FM2" s="101"/>
      <c r="FN2" s="101"/>
      <c r="FO2" s="101"/>
      <c r="FP2" s="101"/>
      <c r="FQ2" s="101"/>
      <c r="FR2" s="101"/>
      <c r="FS2" s="101"/>
      <c r="FT2" s="101"/>
      <c r="FU2" s="101"/>
      <c r="FV2" s="101"/>
      <c r="FW2" s="101"/>
      <c r="FX2" s="101"/>
      <c r="FY2" s="101"/>
      <c r="FZ2" s="101"/>
      <c r="GA2" s="101"/>
      <c r="GB2" s="101"/>
      <c r="GC2" s="101"/>
      <c r="GD2" s="101"/>
      <c r="GE2" s="101"/>
      <c r="GF2" s="101"/>
      <c r="GG2" s="101"/>
      <c r="GH2" s="101"/>
      <c r="GI2" s="101"/>
      <c r="GJ2" s="101"/>
      <c r="GK2" s="101"/>
      <c r="GL2" s="101"/>
      <c r="GM2" s="101"/>
      <c r="GN2" s="101"/>
      <c r="GO2" s="101"/>
      <c r="GP2" s="101"/>
      <c r="GQ2" s="101"/>
      <c r="GR2" s="101"/>
      <c r="GS2" s="101"/>
      <c r="GT2" s="101"/>
      <c r="GU2" s="101"/>
      <c r="GV2" s="101"/>
      <c r="GW2" s="101"/>
      <c r="GX2" s="101"/>
      <c r="GY2" s="101"/>
      <c r="GZ2" s="101"/>
      <c r="HA2" s="101"/>
      <c r="HB2" s="101"/>
      <c r="HC2" s="101"/>
      <c r="HD2" s="101"/>
      <c r="HE2" s="101"/>
      <c r="HF2" s="101"/>
      <c r="HG2" s="101"/>
      <c r="HH2" s="101"/>
      <c r="HI2" s="101"/>
      <c r="HJ2" s="101"/>
      <c r="HK2" s="101"/>
      <c r="HL2" s="101"/>
      <c r="HM2" s="101"/>
      <c r="HN2" s="101"/>
      <c r="HO2" s="101"/>
      <c r="HP2" s="101"/>
      <c r="HQ2" s="101"/>
      <c r="HR2" s="101"/>
      <c r="HS2" s="101"/>
      <c r="HT2" s="101"/>
      <c r="HU2" s="101"/>
      <c r="HV2" s="101"/>
      <c r="HW2" s="101"/>
      <c r="HX2" s="101"/>
      <c r="HY2" s="101"/>
      <c r="HZ2" s="101"/>
      <c r="IA2" s="101"/>
      <c r="IB2" s="101"/>
      <c r="IC2" s="101"/>
      <c r="ID2" s="101"/>
      <c r="IE2" s="101"/>
      <c r="IF2" s="101"/>
      <c r="IG2" s="101"/>
      <c r="IH2" s="101"/>
      <c r="II2" s="101"/>
      <c r="IJ2" s="101"/>
      <c r="IK2" s="101"/>
      <c r="IL2" s="101"/>
      <c r="IM2" s="101"/>
      <c r="IN2" s="101"/>
      <c r="IO2" s="101"/>
      <c r="IP2" s="101"/>
      <c r="IQ2" s="101"/>
      <c r="IR2" s="101"/>
      <c r="IS2" s="101"/>
      <c r="IT2" s="101"/>
      <c r="IU2" s="101"/>
      <c r="IV2" s="101"/>
      <c r="IW2" s="101"/>
      <c r="IX2" s="101"/>
      <c r="IY2" s="101"/>
      <c r="IZ2" s="101"/>
      <c r="JA2" s="101"/>
      <c r="JB2" s="101"/>
      <c r="JC2" s="101"/>
      <c r="JD2" s="101"/>
      <c r="JE2" s="101"/>
      <c r="JF2" s="101"/>
      <c r="JG2" s="101"/>
      <c r="JH2" s="101"/>
      <c r="JI2" s="101"/>
      <c r="JJ2" s="101"/>
      <c r="JK2" s="101"/>
      <c r="JL2" s="101"/>
      <c r="JM2" s="101"/>
      <c r="JN2" s="101"/>
      <c r="JO2" s="101"/>
      <c r="JP2" s="101"/>
      <c r="JQ2" s="101"/>
      <c r="JR2" s="101"/>
      <c r="JS2" s="101"/>
      <c r="JT2" s="101"/>
      <c r="JU2" s="101"/>
      <c r="JV2" s="101"/>
      <c r="JW2" s="101"/>
      <c r="JX2" s="101"/>
      <c r="JY2" s="101"/>
      <c r="JZ2" s="101"/>
      <c r="KA2" s="101"/>
      <c r="KB2" s="101"/>
      <c r="KC2" s="101"/>
      <c r="KD2" s="101"/>
      <c r="KE2" s="101"/>
      <c r="KF2" s="101"/>
      <c r="KG2" s="101"/>
      <c r="KH2" s="101"/>
      <c r="KI2" s="101"/>
      <c r="KJ2" s="101"/>
      <c r="KK2" s="101"/>
      <c r="KL2" s="101"/>
      <c r="KM2" s="101"/>
      <c r="KN2" s="101"/>
      <c r="KO2" s="101"/>
      <c r="KP2" s="101"/>
      <c r="KQ2" s="101"/>
      <c r="KR2" s="101"/>
      <c r="KS2" s="101"/>
      <c r="KT2" s="101"/>
      <c r="KU2" s="101"/>
      <c r="KV2" s="101"/>
      <c r="KW2" s="101"/>
      <c r="KX2" s="101"/>
      <c r="KY2" s="101"/>
      <c r="KZ2" s="101"/>
      <c r="LA2" s="101"/>
      <c r="LB2" s="101"/>
      <c r="LC2" s="101"/>
      <c r="LD2" s="101"/>
      <c r="LE2" s="101"/>
      <c r="LF2" s="101"/>
      <c r="LG2" s="101"/>
      <c r="LH2" s="101"/>
      <c r="LI2" s="101"/>
      <c r="LJ2" s="101"/>
      <c r="LK2" s="101"/>
      <c r="LL2" s="101"/>
      <c r="LM2" s="101"/>
      <c r="LN2" s="101"/>
      <c r="LO2" s="101"/>
      <c r="LP2" s="101"/>
      <c r="LQ2" s="101"/>
      <c r="LR2" s="101"/>
      <c r="LS2" s="101"/>
      <c r="LT2" s="101"/>
      <c r="LU2" s="101"/>
      <c r="LV2" s="101"/>
      <c r="LW2" s="101"/>
      <c r="LX2" s="101"/>
      <c r="LY2" s="101"/>
      <c r="LZ2" s="101"/>
      <c r="MA2" s="101"/>
      <c r="MB2" s="101"/>
      <c r="MC2" s="101"/>
      <c r="MD2" s="101"/>
      <c r="ME2" s="101"/>
      <c r="MF2" s="101"/>
      <c r="MG2" s="101"/>
      <c r="MH2" s="101"/>
      <c r="MI2" s="101"/>
      <c r="MJ2" s="101"/>
      <c r="MK2" s="101"/>
      <c r="ML2" s="101"/>
      <c r="MM2" s="101"/>
      <c r="MN2" s="101"/>
      <c r="MO2" s="101"/>
      <c r="MP2" s="101"/>
      <c r="MQ2" s="101"/>
      <c r="MR2" s="101"/>
      <c r="MS2" s="101"/>
      <c r="MT2" s="101"/>
      <c r="MU2" s="101"/>
      <c r="MV2" s="101"/>
      <c r="MW2" s="101"/>
      <c r="MX2" s="101"/>
      <c r="MY2" s="101"/>
      <c r="MZ2" s="101"/>
      <c r="NA2" s="101"/>
      <c r="NB2" s="101"/>
      <c r="NC2" s="101"/>
      <c r="ND2" s="101"/>
      <c r="NE2" s="101"/>
      <c r="NF2" s="101"/>
      <c r="NG2" s="101"/>
      <c r="NH2" s="101"/>
      <c r="NI2" s="101"/>
      <c r="NJ2" s="101"/>
      <c r="NK2" s="101"/>
      <c r="NL2" s="101"/>
      <c r="NM2" s="101"/>
      <c r="NN2" s="101"/>
      <c r="NO2" s="101"/>
      <c r="NP2" s="101"/>
      <c r="NQ2" s="101"/>
      <c r="NR2" s="101"/>
      <c r="NS2" s="101"/>
      <c r="NT2" s="101"/>
      <c r="NU2" s="101"/>
      <c r="NV2" s="101"/>
      <c r="NW2" s="101"/>
      <c r="NX2" s="101"/>
      <c r="NY2" s="101"/>
      <c r="NZ2" s="101"/>
      <c r="OA2" s="101"/>
      <c r="OB2" s="101"/>
      <c r="OC2" s="101"/>
      <c r="OD2" s="101"/>
      <c r="OE2" s="101"/>
      <c r="OF2" s="101"/>
      <c r="OG2" s="101"/>
      <c r="OH2" s="101"/>
      <c r="OI2" s="101"/>
      <c r="OJ2" s="101"/>
      <c r="OK2" s="101"/>
      <c r="OL2" s="101"/>
      <c r="OM2" s="101"/>
      <c r="ON2" s="101"/>
      <c r="OO2" s="101"/>
      <c r="OP2" s="101"/>
      <c r="OQ2" s="101"/>
      <c r="OR2" s="101"/>
      <c r="OS2" s="101"/>
      <c r="OT2" s="101"/>
      <c r="OU2" s="101"/>
      <c r="OV2" s="101"/>
      <c r="OW2" s="101"/>
      <c r="OX2" s="101"/>
      <c r="OY2" s="101"/>
      <c r="OZ2" s="101"/>
      <c r="PA2" s="101"/>
      <c r="PB2" s="101"/>
      <c r="PC2" s="101"/>
      <c r="PD2" s="101"/>
      <c r="PE2" s="101"/>
      <c r="PF2" s="101"/>
      <c r="PG2" s="101"/>
      <c r="PH2" s="101"/>
      <c r="PI2" s="101"/>
      <c r="PJ2" s="101"/>
      <c r="PK2" s="101"/>
      <c r="PL2" s="101"/>
      <c r="PM2" s="101"/>
      <c r="PN2" s="101"/>
      <c r="PO2" s="101"/>
      <c r="PP2" s="101"/>
      <c r="PQ2" s="101"/>
      <c r="PR2" s="101"/>
      <c r="PS2" s="101"/>
      <c r="PT2" s="101"/>
      <c r="PU2" s="101"/>
      <c r="PV2" s="101"/>
      <c r="PW2" s="101"/>
      <c r="PX2" s="101"/>
      <c r="PY2" s="101"/>
      <c r="PZ2" s="101"/>
      <c r="QA2" s="101"/>
      <c r="QB2" s="101"/>
      <c r="QC2" s="101"/>
      <c r="QD2" s="101"/>
      <c r="QE2" s="101"/>
      <c r="QF2" s="101"/>
      <c r="QG2" s="101"/>
      <c r="QH2" s="101"/>
      <c r="QI2" s="101"/>
      <c r="QJ2" s="101"/>
      <c r="QK2" s="101"/>
      <c r="QL2" s="101"/>
      <c r="QM2" s="101"/>
      <c r="QN2" s="101"/>
      <c r="QO2" s="101"/>
      <c r="QP2" s="101"/>
      <c r="QQ2" s="101"/>
      <c r="QR2" s="101"/>
      <c r="QS2" s="101"/>
      <c r="QT2" s="101"/>
      <c r="QU2" s="101"/>
      <c r="QV2" s="101"/>
      <c r="QW2" s="101"/>
      <c r="QX2" s="101"/>
      <c r="QY2" s="101"/>
      <c r="QZ2" s="101"/>
      <c r="RA2" s="101"/>
      <c r="RB2" s="101"/>
      <c r="RC2" s="101"/>
      <c r="RD2" s="101"/>
      <c r="RE2" s="101"/>
      <c r="RF2" s="101"/>
      <c r="RG2" s="101"/>
      <c r="RH2" s="101"/>
      <c r="RI2" s="101"/>
      <c r="RJ2" s="101"/>
      <c r="RK2" s="101"/>
      <c r="RL2" s="101"/>
      <c r="RM2" s="101"/>
      <c r="RN2" s="101"/>
      <c r="RO2" s="101"/>
      <c r="RP2" s="101"/>
      <c r="RQ2" s="101"/>
      <c r="RR2" s="101"/>
      <c r="RS2" s="101"/>
      <c r="RT2" s="101"/>
      <c r="RU2" s="101"/>
      <c r="RV2" s="101"/>
      <c r="RW2" s="101"/>
      <c r="RX2" s="101"/>
      <c r="RY2" s="101"/>
      <c r="RZ2" s="101"/>
      <c r="SA2" s="101"/>
      <c r="SB2" s="101"/>
      <c r="SC2" s="101"/>
      <c r="SD2" s="101"/>
      <c r="SE2" s="101"/>
      <c r="SF2" s="101"/>
      <c r="SG2" s="101"/>
      <c r="SH2" s="101"/>
      <c r="SI2" s="101"/>
      <c r="SJ2" s="101"/>
      <c r="SK2" s="101"/>
      <c r="SL2" s="101"/>
      <c r="SM2" s="101"/>
      <c r="SN2" s="101"/>
      <c r="SO2" s="101"/>
      <c r="SP2" s="101"/>
      <c r="SQ2" s="101"/>
      <c r="SR2" s="101"/>
      <c r="SS2" s="101"/>
      <c r="ST2" s="101"/>
      <c r="SU2" s="101"/>
      <c r="SV2" s="101"/>
      <c r="SW2" s="101"/>
      <c r="SX2" s="101"/>
      <c r="SY2" s="101"/>
      <c r="SZ2" s="101"/>
      <c r="TA2" s="101"/>
      <c r="TB2" s="101"/>
      <c r="TC2" s="101"/>
      <c r="TD2" s="101"/>
      <c r="TE2" s="101"/>
      <c r="TF2" s="101"/>
      <c r="TG2" s="101"/>
      <c r="TH2" s="101"/>
      <c r="TI2" s="101"/>
      <c r="TJ2" s="101"/>
      <c r="TK2" s="101"/>
      <c r="TL2" s="101"/>
      <c r="TM2" s="101"/>
      <c r="TN2" s="101"/>
      <c r="TO2" s="101"/>
      <c r="TP2" s="101"/>
      <c r="TQ2" s="101"/>
      <c r="TR2" s="101"/>
      <c r="TS2" s="101"/>
      <c r="TT2" s="101"/>
      <c r="TU2" s="101"/>
      <c r="TV2" s="101"/>
      <c r="TW2" s="101"/>
      <c r="TX2" s="101"/>
      <c r="TY2" s="101"/>
      <c r="TZ2" s="101"/>
      <c r="UA2" s="101"/>
      <c r="UB2" s="101"/>
      <c r="UC2" s="101"/>
      <c r="UD2" s="101"/>
      <c r="UE2" s="101"/>
      <c r="UF2" s="101"/>
      <c r="UG2" s="101"/>
      <c r="UH2" s="101"/>
      <c r="UI2" s="101"/>
      <c r="UJ2" s="101"/>
      <c r="UK2" s="101"/>
      <c r="UL2" s="101"/>
      <c r="UM2" s="101"/>
      <c r="UN2" s="101"/>
      <c r="UO2" s="101"/>
      <c r="UP2" s="101"/>
      <c r="UQ2" s="101"/>
      <c r="UR2" s="101"/>
      <c r="US2" s="101"/>
      <c r="UT2" s="101"/>
      <c r="UU2" s="101"/>
      <c r="UV2" s="101"/>
      <c r="UW2" s="101"/>
      <c r="UX2" s="101"/>
      <c r="UY2" s="101"/>
      <c r="UZ2" s="101"/>
      <c r="VA2" s="101"/>
      <c r="VB2" s="101"/>
      <c r="VC2" s="101"/>
      <c r="VD2" s="101"/>
      <c r="VE2" s="101"/>
      <c r="VF2" s="101"/>
      <c r="VG2" s="101"/>
      <c r="VH2" s="101"/>
      <c r="VI2" s="101"/>
      <c r="VJ2" s="101"/>
      <c r="VK2" s="101"/>
      <c r="VL2" s="101"/>
      <c r="VM2" s="101"/>
      <c r="VN2" s="101"/>
      <c r="VO2" s="101"/>
      <c r="VP2" s="101"/>
    </row>
    <row r="3" spans="1:588" s="403" customFormat="1" ht="120.75" customHeight="1" x14ac:dyDescent="0.25">
      <c r="A3" s="816"/>
      <c r="B3" s="406" t="s">
        <v>162</v>
      </c>
      <c r="C3" s="406" t="s">
        <v>163</v>
      </c>
      <c r="D3" s="459" t="s">
        <v>164</v>
      </c>
      <c r="E3" s="408" t="s">
        <v>165</v>
      </c>
      <c r="F3" s="14" t="s">
        <v>166</v>
      </c>
      <c r="G3" s="685" t="s">
        <v>167</v>
      </c>
      <c r="H3" s="423"/>
      <c r="I3" s="426"/>
      <c r="J3" s="425" t="s">
        <v>168</v>
      </c>
      <c r="K3" s="130" t="s">
        <v>169</v>
      </c>
      <c r="L3" s="401"/>
      <c r="M3" s="401"/>
      <c r="N3" s="401"/>
      <c r="O3" s="401"/>
      <c r="P3" s="401"/>
      <c r="Q3" s="401"/>
      <c r="R3" s="401"/>
      <c r="S3" s="401"/>
      <c r="T3" s="401"/>
      <c r="U3" s="401"/>
      <c r="V3" s="401"/>
      <c r="W3" s="401"/>
      <c r="X3" s="401"/>
      <c r="Y3" s="401"/>
      <c r="Z3" s="401"/>
      <c r="AA3" s="401"/>
      <c r="AB3" s="401"/>
      <c r="AC3" s="401"/>
      <c r="AD3" s="401"/>
      <c r="AE3" s="401"/>
      <c r="AF3" s="401"/>
      <c r="AG3" s="401"/>
      <c r="AH3" s="401"/>
      <c r="AI3" s="401"/>
      <c r="AJ3" s="401"/>
      <c r="AK3" s="401"/>
      <c r="AL3" s="401"/>
      <c r="AM3" s="401"/>
      <c r="AN3" s="401"/>
      <c r="AO3" s="401"/>
      <c r="AP3" s="401"/>
      <c r="AQ3" s="401"/>
      <c r="AR3" s="401"/>
      <c r="AS3" s="401"/>
      <c r="AT3" s="401"/>
      <c r="AU3" s="401"/>
      <c r="AV3" s="401"/>
      <c r="AW3" s="401"/>
      <c r="AX3" s="401"/>
      <c r="AY3" s="401"/>
      <c r="AZ3" s="401"/>
      <c r="BA3" s="401"/>
      <c r="BB3" s="401"/>
      <c r="BC3" s="401"/>
      <c r="BD3" s="401"/>
      <c r="BE3" s="401"/>
      <c r="BF3" s="401"/>
      <c r="BG3" s="401"/>
      <c r="BH3" s="401"/>
      <c r="BI3" s="401"/>
      <c r="BJ3" s="401"/>
      <c r="BK3" s="401"/>
      <c r="BL3" s="401"/>
      <c r="BM3" s="401"/>
      <c r="BN3" s="401"/>
      <c r="BO3" s="401"/>
      <c r="BP3" s="401"/>
      <c r="BQ3" s="401"/>
      <c r="BR3" s="401"/>
      <c r="BS3" s="401"/>
      <c r="BT3" s="401"/>
      <c r="BU3" s="401"/>
      <c r="BV3" s="401"/>
      <c r="BW3" s="401"/>
      <c r="BX3" s="401"/>
      <c r="BY3" s="401"/>
      <c r="BZ3" s="401"/>
      <c r="CA3" s="401"/>
      <c r="CB3" s="401"/>
      <c r="CC3" s="401"/>
      <c r="CD3" s="401"/>
      <c r="CE3" s="401"/>
      <c r="CF3" s="401"/>
      <c r="CG3" s="401"/>
      <c r="CH3" s="401"/>
      <c r="CI3" s="401"/>
      <c r="CJ3" s="401"/>
      <c r="CK3" s="401"/>
      <c r="CL3" s="401"/>
      <c r="CM3" s="401"/>
      <c r="CN3" s="401"/>
      <c r="CO3" s="401"/>
      <c r="CP3" s="401"/>
      <c r="CQ3" s="401"/>
      <c r="CR3" s="401"/>
      <c r="CS3" s="401"/>
      <c r="CT3" s="401"/>
      <c r="CU3" s="401"/>
      <c r="CV3" s="401"/>
      <c r="CW3" s="401"/>
      <c r="CX3" s="401"/>
      <c r="CY3" s="401"/>
      <c r="CZ3" s="401"/>
      <c r="DA3" s="402"/>
      <c r="DB3" s="101"/>
      <c r="DC3" s="101"/>
      <c r="DD3" s="101"/>
      <c r="DE3" s="101"/>
      <c r="DF3" s="101"/>
      <c r="DG3" s="101"/>
      <c r="DH3" s="101"/>
      <c r="DI3" s="101"/>
      <c r="DJ3" s="101"/>
      <c r="DK3" s="101"/>
      <c r="DL3" s="101"/>
      <c r="DM3" s="101"/>
      <c r="DN3" s="101"/>
      <c r="DO3" s="101"/>
      <c r="DP3" s="101"/>
      <c r="DQ3" s="101"/>
      <c r="DR3" s="101"/>
      <c r="DS3" s="101"/>
      <c r="DT3" s="101"/>
      <c r="DU3" s="101"/>
      <c r="DV3" s="101"/>
      <c r="DW3" s="101"/>
      <c r="DX3" s="101"/>
      <c r="DY3" s="101"/>
      <c r="DZ3" s="101"/>
      <c r="EA3" s="101"/>
      <c r="EB3" s="101"/>
      <c r="EC3" s="101"/>
      <c r="ED3" s="101"/>
      <c r="EE3" s="101"/>
      <c r="EF3" s="101"/>
      <c r="EG3" s="101"/>
      <c r="EH3" s="101"/>
      <c r="EI3" s="101"/>
      <c r="EJ3" s="101"/>
      <c r="EK3" s="101"/>
      <c r="EL3" s="101"/>
      <c r="EM3" s="101"/>
      <c r="EN3" s="101"/>
      <c r="EO3" s="101"/>
      <c r="EP3" s="101"/>
      <c r="EQ3" s="101"/>
      <c r="ER3" s="101"/>
      <c r="ES3" s="101"/>
      <c r="ET3" s="101"/>
      <c r="EU3" s="101"/>
      <c r="EV3" s="101"/>
      <c r="EW3" s="101"/>
      <c r="EX3" s="101"/>
      <c r="EY3" s="101"/>
      <c r="EZ3" s="101"/>
      <c r="FA3" s="101"/>
      <c r="FB3" s="101"/>
      <c r="FC3" s="101"/>
      <c r="FD3" s="101"/>
      <c r="FE3" s="101"/>
      <c r="FF3" s="101"/>
      <c r="FG3" s="101"/>
      <c r="FH3" s="101"/>
      <c r="FI3" s="101"/>
      <c r="FJ3" s="101"/>
      <c r="FK3" s="101"/>
      <c r="FL3" s="101"/>
      <c r="FM3" s="101"/>
      <c r="FN3" s="101"/>
      <c r="FO3" s="101"/>
      <c r="FP3" s="101"/>
      <c r="FQ3" s="101"/>
      <c r="FR3" s="101"/>
      <c r="FS3" s="101"/>
      <c r="FT3" s="101"/>
      <c r="FU3" s="101"/>
      <c r="FV3" s="101"/>
      <c r="FW3" s="101"/>
      <c r="FX3" s="101"/>
      <c r="FY3" s="101"/>
      <c r="FZ3" s="101"/>
      <c r="GA3" s="101"/>
      <c r="GB3" s="101"/>
      <c r="GC3" s="101"/>
      <c r="GD3" s="101"/>
      <c r="GE3" s="101"/>
      <c r="GF3" s="101"/>
      <c r="GG3" s="101"/>
      <c r="GH3" s="101"/>
      <c r="GI3" s="101"/>
      <c r="GJ3" s="101"/>
      <c r="GK3" s="101"/>
      <c r="GL3" s="101"/>
      <c r="GM3" s="101"/>
      <c r="GN3" s="101"/>
      <c r="GO3" s="101"/>
      <c r="GP3" s="101"/>
      <c r="GQ3" s="101"/>
      <c r="GR3" s="101"/>
      <c r="GS3" s="101"/>
      <c r="GT3" s="101"/>
      <c r="GU3" s="101"/>
      <c r="GV3" s="101"/>
      <c r="GW3" s="101"/>
      <c r="GX3" s="101"/>
      <c r="GY3" s="101"/>
      <c r="GZ3" s="101"/>
      <c r="HA3" s="101"/>
      <c r="HB3" s="101"/>
      <c r="HC3" s="101"/>
      <c r="HD3" s="101"/>
      <c r="HE3" s="101"/>
      <c r="HF3" s="101"/>
      <c r="HG3" s="101"/>
      <c r="HH3" s="101"/>
      <c r="HI3" s="101"/>
      <c r="HJ3" s="101"/>
      <c r="HK3" s="101"/>
      <c r="HL3" s="101"/>
      <c r="HM3" s="101"/>
      <c r="HN3" s="101"/>
      <c r="HO3" s="101"/>
      <c r="HP3" s="101"/>
      <c r="HQ3" s="101"/>
      <c r="HR3" s="101"/>
      <c r="HS3" s="101"/>
      <c r="HT3" s="101"/>
      <c r="HU3" s="101"/>
      <c r="HV3" s="101"/>
      <c r="HW3" s="101"/>
      <c r="HX3" s="101"/>
      <c r="HY3" s="101"/>
      <c r="HZ3" s="101"/>
      <c r="IA3" s="101"/>
      <c r="IB3" s="101"/>
      <c r="IC3" s="101"/>
      <c r="ID3" s="101"/>
      <c r="IE3" s="101"/>
      <c r="IF3" s="101"/>
      <c r="IG3" s="101"/>
      <c r="IH3" s="101"/>
      <c r="II3" s="101"/>
      <c r="IJ3" s="101"/>
      <c r="IK3" s="101"/>
      <c r="IL3" s="101"/>
      <c r="IM3" s="101"/>
      <c r="IN3" s="101"/>
      <c r="IO3" s="101"/>
      <c r="IP3" s="101"/>
      <c r="IQ3" s="101"/>
      <c r="IR3" s="101"/>
      <c r="IS3" s="101"/>
      <c r="IT3" s="101"/>
      <c r="IU3" s="101"/>
      <c r="IV3" s="101"/>
      <c r="IW3" s="101"/>
      <c r="IX3" s="101"/>
      <c r="IY3" s="101"/>
      <c r="IZ3" s="101"/>
      <c r="JA3" s="101"/>
      <c r="JB3" s="101"/>
      <c r="JC3" s="101"/>
      <c r="JD3" s="101"/>
      <c r="JE3" s="101"/>
      <c r="JF3" s="101"/>
      <c r="JG3" s="101"/>
      <c r="JH3" s="101"/>
      <c r="JI3" s="101"/>
      <c r="JJ3" s="101"/>
      <c r="JK3" s="101"/>
      <c r="JL3" s="101"/>
      <c r="JM3" s="101"/>
      <c r="JN3" s="101"/>
      <c r="JO3" s="101"/>
      <c r="JP3" s="101"/>
      <c r="JQ3" s="101"/>
      <c r="JR3" s="101"/>
      <c r="JS3" s="101"/>
      <c r="JT3" s="101"/>
      <c r="JU3" s="101"/>
      <c r="JV3" s="101"/>
      <c r="JW3" s="101"/>
      <c r="JX3" s="101"/>
      <c r="JY3" s="101"/>
      <c r="JZ3" s="101"/>
      <c r="KA3" s="101"/>
      <c r="KB3" s="101"/>
      <c r="KC3" s="101"/>
      <c r="KD3" s="101"/>
      <c r="KE3" s="101"/>
      <c r="KF3" s="101"/>
      <c r="KG3" s="101"/>
      <c r="KH3" s="101"/>
      <c r="KI3" s="101"/>
      <c r="KJ3" s="101"/>
      <c r="KK3" s="101"/>
      <c r="KL3" s="101"/>
      <c r="KM3" s="101"/>
      <c r="KN3" s="101"/>
      <c r="KO3" s="101"/>
      <c r="KP3" s="101"/>
      <c r="KQ3" s="101"/>
      <c r="KR3" s="101"/>
      <c r="KS3" s="101"/>
      <c r="KT3" s="101"/>
      <c r="KU3" s="101"/>
      <c r="KV3" s="101"/>
      <c r="KW3" s="101"/>
      <c r="KX3" s="101"/>
      <c r="KY3" s="101"/>
      <c r="KZ3" s="101"/>
      <c r="LA3" s="101"/>
      <c r="LB3" s="101"/>
      <c r="LC3" s="101"/>
      <c r="LD3" s="101"/>
      <c r="LE3" s="101"/>
      <c r="LF3" s="101"/>
      <c r="LG3" s="101"/>
      <c r="LH3" s="101"/>
      <c r="LI3" s="101"/>
      <c r="LJ3" s="101"/>
      <c r="LK3" s="101"/>
      <c r="LL3" s="101"/>
      <c r="LM3" s="101"/>
      <c r="LN3" s="101"/>
      <c r="LO3" s="101"/>
      <c r="LP3" s="101"/>
      <c r="LQ3" s="101"/>
      <c r="LR3" s="101"/>
      <c r="LS3" s="101"/>
      <c r="LT3" s="101"/>
      <c r="LU3" s="101"/>
      <c r="LV3" s="101"/>
      <c r="LW3" s="101"/>
      <c r="LX3" s="101"/>
      <c r="LY3" s="101"/>
      <c r="LZ3" s="101"/>
      <c r="MA3" s="101"/>
      <c r="MB3" s="101"/>
      <c r="MC3" s="101"/>
      <c r="MD3" s="101"/>
      <c r="ME3" s="101"/>
      <c r="MF3" s="101"/>
      <c r="MG3" s="101"/>
      <c r="MH3" s="101"/>
      <c r="MI3" s="101"/>
      <c r="MJ3" s="101"/>
      <c r="MK3" s="101"/>
      <c r="ML3" s="101"/>
      <c r="MM3" s="101"/>
      <c r="MN3" s="101"/>
      <c r="MO3" s="101"/>
      <c r="MP3" s="101"/>
      <c r="MQ3" s="101"/>
      <c r="MR3" s="101"/>
      <c r="MS3" s="101"/>
      <c r="MT3" s="101"/>
      <c r="MU3" s="101"/>
      <c r="MV3" s="101"/>
      <c r="MW3" s="101"/>
      <c r="MX3" s="101"/>
      <c r="MY3" s="101"/>
      <c r="MZ3" s="101"/>
      <c r="NA3" s="101"/>
      <c r="NB3" s="101"/>
      <c r="NC3" s="101"/>
      <c r="ND3" s="101"/>
      <c r="NE3" s="101"/>
      <c r="NF3" s="101"/>
      <c r="NG3" s="101"/>
      <c r="NH3" s="101"/>
      <c r="NI3" s="101"/>
      <c r="NJ3" s="101"/>
      <c r="NK3" s="101"/>
      <c r="NL3" s="101"/>
      <c r="NM3" s="101"/>
      <c r="NN3" s="101"/>
      <c r="NO3" s="101"/>
      <c r="NP3" s="101"/>
      <c r="NQ3" s="101"/>
      <c r="NR3" s="101"/>
      <c r="NS3" s="101"/>
      <c r="NT3" s="101"/>
      <c r="NU3" s="101"/>
      <c r="NV3" s="101"/>
      <c r="NW3" s="101"/>
      <c r="NX3" s="101"/>
      <c r="NY3" s="101"/>
      <c r="NZ3" s="101"/>
      <c r="OA3" s="101"/>
      <c r="OB3" s="101"/>
      <c r="OC3" s="101"/>
      <c r="OD3" s="101"/>
      <c r="OE3" s="101"/>
      <c r="OF3" s="101"/>
      <c r="OG3" s="101"/>
      <c r="OH3" s="101"/>
      <c r="OI3" s="101"/>
      <c r="OJ3" s="101"/>
      <c r="OK3" s="101"/>
      <c r="OL3" s="101"/>
      <c r="OM3" s="101"/>
      <c r="ON3" s="101"/>
      <c r="OO3" s="101"/>
      <c r="OP3" s="101"/>
      <c r="OQ3" s="101"/>
      <c r="OR3" s="101"/>
      <c r="OS3" s="101"/>
      <c r="OT3" s="101"/>
      <c r="OU3" s="101"/>
      <c r="OV3" s="101"/>
      <c r="OW3" s="101"/>
      <c r="OX3" s="101"/>
      <c r="OY3" s="101"/>
      <c r="OZ3" s="101"/>
      <c r="PA3" s="101"/>
      <c r="PB3" s="101"/>
      <c r="PC3" s="101"/>
      <c r="PD3" s="101"/>
      <c r="PE3" s="101"/>
      <c r="PF3" s="101"/>
      <c r="PG3" s="101"/>
      <c r="PH3" s="101"/>
      <c r="PI3" s="101"/>
      <c r="PJ3" s="101"/>
      <c r="PK3" s="101"/>
      <c r="PL3" s="101"/>
      <c r="PM3" s="101"/>
      <c r="PN3" s="101"/>
      <c r="PO3" s="101"/>
      <c r="PP3" s="101"/>
      <c r="PQ3" s="101"/>
      <c r="PR3" s="101"/>
      <c r="PS3" s="101"/>
      <c r="PT3" s="101"/>
      <c r="PU3" s="101"/>
      <c r="PV3" s="101"/>
      <c r="PW3" s="101"/>
      <c r="PX3" s="101"/>
      <c r="PY3" s="101"/>
      <c r="PZ3" s="101"/>
      <c r="QA3" s="101"/>
      <c r="QB3" s="101"/>
      <c r="QC3" s="101"/>
      <c r="QD3" s="101"/>
      <c r="QE3" s="101"/>
      <c r="QF3" s="101"/>
      <c r="QG3" s="101"/>
      <c r="QH3" s="101"/>
      <c r="QI3" s="101"/>
      <c r="QJ3" s="101"/>
      <c r="QK3" s="101"/>
      <c r="QL3" s="101"/>
      <c r="QM3" s="101"/>
      <c r="QN3" s="101"/>
      <c r="QO3" s="101"/>
      <c r="QP3" s="101"/>
      <c r="QQ3" s="101"/>
      <c r="QR3" s="101"/>
      <c r="QS3" s="101"/>
      <c r="QT3" s="101"/>
      <c r="QU3" s="101"/>
      <c r="QV3" s="101"/>
      <c r="QW3" s="101"/>
      <c r="QX3" s="101"/>
      <c r="QY3" s="101"/>
      <c r="QZ3" s="101"/>
      <c r="RA3" s="101"/>
      <c r="RB3" s="101"/>
      <c r="RC3" s="101"/>
      <c r="RD3" s="101"/>
      <c r="RE3" s="101"/>
      <c r="RF3" s="101"/>
      <c r="RG3" s="101"/>
      <c r="RH3" s="101"/>
      <c r="RI3" s="101"/>
      <c r="RJ3" s="101"/>
      <c r="RK3" s="101"/>
      <c r="RL3" s="101"/>
      <c r="RM3" s="101"/>
      <c r="RN3" s="101"/>
      <c r="RO3" s="101"/>
      <c r="RP3" s="101"/>
      <c r="RQ3" s="101"/>
      <c r="RR3" s="101"/>
      <c r="RS3" s="101"/>
      <c r="RT3" s="101"/>
      <c r="RU3" s="101"/>
      <c r="RV3" s="101"/>
      <c r="RW3" s="101"/>
      <c r="RX3" s="101"/>
      <c r="RY3" s="101"/>
      <c r="RZ3" s="101"/>
      <c r="SA3" s="101"/>
      <c r="SB3" s="101"/>
      <c r="SC3" s="101"/>
      <c r="SD3" s="101"/>
      <c r="SE3" s="101"/>
      <c r="SF3" s="101"/>
      <c r="SG3" s="101"/>
      <c r="SH3" s="101"/>
      <c r="SI3" s="101"/>
      <c r="SJ3" s="101"/>
      <c r="SK3" s="101"/>
      <c r="SL3" s="101"/>
      <c r="SM3" s="101"/>
      <c r="SN3" s="101"/>
      <c r="SO3" s="101"/>
      <c r="SP3" s="101"/>
      <c r="SQ3" s="101"/>
      <c r="SR3" s="101"/>
      <c r="SS3" s="101"/>
      <c r="ST3" s="101"/>
      <c r="SU3" s="101"/>
      <c r="SV3" s="101"/>
      <c r="SW3" s="101"/>
      <c r="SX3" s="101"/>
      <c r="SY3" s="101"/>
      <c r="SZ3" s="101"/>
      <c r="TA3" s="101"/>
      <c r="TB3" s="101"/>
      <c r="TC3" s="101"/>
      <c r="TD3" s="101"/>
      <c r="TE3" s="101"/>
      <c r="TF3" s="101"/>
      <c r="TG3" s="101"/>
      <c r="TH3" s="101"/>
      <c r="TI3" s="101"/>
      <c r="TJ3" s="101"/>
      <c r="TK3" s="101"/>
      <c r="TL3" s="101"/>
      <c r="TM3" s="101"/>
      <c r="TN3" s="101"/>
      <c r="TO3" s="101"/>
      <c r="TP3" s="101"/>
      <c r="TQ3" s="101"/>
      <c r="TR3" s="101"/>
      <c r="TS3" s="101"/>
      <c r="TT3" s="101"/>
      <c r="TU3" s="101"/>
      <c r="TV3" s="101"/>
      <c r="TW3" s="101"/>
      <c r="TX3" s="101"/>
      <c r="TY3" s="101"/>
      <c r="TZ3" s="101"/>
      <c r="UA3" s="101"/>
      <c r="UB3" s="101"/>
      <c r="UC3" s="101"/>
      <c r="UD3" s="101"/>
      <c r="UE3" s="101"/>
      <c r="UF3" s="101"/>
      <c r="UG3" s="101"/>
      <c r="UH3" s="101"/>
      <c r="UI3" s="101"/>
      <c r="UJ3" s="101"/>
      <c r="UK3" s="101"/>
      <c r="UL3" s="101"/>
      <c r="UM3" s="101"/>
      <c r="UN3" s="101"/>
      <c r="UO3" s="101"/>
      <c r="UP3" s="101"/>
      <c r="UQ3" s="101"/>
      <c r="UR3" s="101"/>
      <c r="US3" s="101"/>
      <c r="UT3" s="101"/>
      <c r="UU3" s="101"/>
      <c r="UV3" s="101"/>
      <c r="UW3" s="101"/>
      <c r="UX3" s="101"/>
      <c r="UY3" s="101"/>
      <c r="UZ3" s="101"/>
      <c r="VA3" s="101"/>
      <c r="VB3" s="101"/>
      <c r="VC3" s="101"/>
      <c r="VD3" s="101"/>
      <c r="VE3" s="101"/>
      <c r="VF3" s="101"/>
      <c r="VG3" s="101"/>
      <c r="VH3" s="101"/>
      <c r="VI3" s="101"/>
      <c r="VJ3" s="101"/>
      <c r="VK3" s="101"/>
      <c r="VL3" s="101"/>
      <c r="VM3" s="101"/>
      <c r="VN3" s="101"/>
      <c r="VO3" s="101"/>
      <c r="VP3" s="101"/>
    </row>
    <row r="4" spans="1:588" s="403" customFormat="1" ht="75" x14ac:dyDescent="0.25">
      <c r="A4" s="816"/>
      <c r="B4" s="406" t="s">
        <v>170</v>
      </c>
      <c r="C4" s="406" t="s">
        <v>171</v>
      </c>
      <c r="D4" s="14" t="s">
        <v>172</v>
      </c>
      <c r="E4" s="409" t="s">
        <v>168</v>
      </c>
      <c r="F4" s="462" t="s">
        <v>173</v>
      </c>
      <c r="G4" s="685" t="s">
        <v>167</v>
      </c>
      <c r="H4" s="406"/>
      <c r="I4" s="401"/>
      <c r="J4" s="422" t="s">
        <v>174</v>
      </c>
      <c r="K4" s="130" t="s">
        <v>175</v>
      </c>
      <c r="L4" s="401"/>
      <c r="M4" s="401"/>
      <c r="N4" s="401"/>
      <c r="O4" s="401"/>
      <c r="P4" s="401"/>
      <c r="Q4" s="401"/>
      <c r="R4" s="401"/>
      <c r="S4" s="401"/>
      <c r="T4" s="401"/>
      <c r="U4" s="401"/>
      <c r="V4" s="401"/>
      <c r="W4" s="401"/>
      <c r="X4" s="401"/>
      <c r="Y4" s="401"/>
      <c r="Z4" s="401"/>
      <c r="AA4" s="401"/>
      <c r="AB4" s="401"/>
      <c r="AC4" s="401"/>
      <c r="AD4" s="401"/>
      <c r="AE4" s="401"/>
      <c r="AF4" s="401"/>
      <c r="AG4" s="401"/>
      <c r="AH4" s="401"/>
      <c r="AI4" s="401"/>
      <c r="AJ4" s="401"/>
      <c r="AK4" s="401"/>
      <c r="AL4" s="401"/>
      <c r="AM4" s="401"/>
      <c r="AN4" s="401"/>
      <c r="AO4" s="401"/>
      <c r="AP4" s="401"/>
      <c r="AQ4" s="401"/>
      <c r="AR4" s="401"/>
      <c r="AS4" s="401"/>
      <c r="AT4" s="401"/>
      <c r="AU4" s="401"/>
      <c r="AV4" s="401"/>
      <c r="AW4" s="401"/>
      <c r="AX4" s="401"/>
      <c r="AY4" s="401"/>
      <c r="AZ4" s="401"/>
      <c r="BA4" s="401"/>
      <c r="BB4" s="401"/>
      <c r="BC4" s="401"/>
      <c r="BD4" s="401"/>
      <c r="BE4" s="401"/>
      <c r="BF4" s="401"/>
      <c r="BG4" s="401"/>
      <c r="BH4" s="401"/>
      <c r="BI4" s="401"/>
      <c r="BJ4" s="401"/>
      <c r="BK4" s="401"/>
      <c r="BL4" s="401"/>
      <c r="BM4" s="401"/>
      <c r="BN4" s="401"/>
      <c r="BO4" s="401"/>
      <c r="BP4" s="401"/>
      <c r="BQ4" s="401"/>
      <c r="BR4" s="401"/>
      <c r="BS4" s="401"/>
      <c r="BT4" s="401"/>
      <c r="BU4" s="401"/>
      <c r="BV4" s="401"/>
      <c r="BW4" s="401"/>
      <c r="BX4" s="401"/>
      <c r="BY4" s="401"/>
      <c r="BZ4" s="401"/>
      <c r="CA4" s="401"/>
      <c r="CB4" s="401"/>
      <c r="CC4" s="401"/>
      <c r="CD4" s="401"/>
      <c r="CE4" s="401"/>
      <c r="CF4" s="401"/>
      <c r="CG4" s="401"/>
      <c r="CH4" s="401"/>
      <c r="CI4" s="401"/>
      <c r="CJ4" s="401"/>
      <c r="CK4" s="401"/>
      <c r="CL4" s="401"/>
      <c r="CM4" s="401"/>
      <c r="CN4" s="401"/>
      <c r="CO4" s="401"/>
      <c r="CP4" s="401"/>
      <c r="CQ4" s="401"/>
      <c r="CR4" s="401"/>
      <c r="CS4" s="401"/>
      <c r="CT4" s="401"/>
      <c r="CU4" s="401"/>
      <c r="CV4" s="401"/>
      <c r="CW4" s="401"/>
      <c r="CX4" s="401"/>
      <c r="CY4" s="401"/>
      <c r="CZ4" s="401"/>
      <c r="DA4" s="402"/>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c r="FO4" s="101"/>
      <c r="FP4" s="101"/>
      <c r="FQ4" s="101"/>
      <c r="FR4" s="101"/>
      <c r="FS4" s="101"/>
      <c r="FT4" s="101"/>
      <c r="FU4" s="101"/>
      <c r="FV4" s="101"/>
      <c r="FW4" s="101"/>
      <c r="FX4" s="101"/>
      <c r="FY4" s="101"/>
      <c r="FZ4" s="101"/>
      <c r="GA4" s="101"/>
      <c r="GB4" s="101"/>
      <c r="GC4" s="101"/>
      <c r="GD4" s="101"/>
      <c r="GE4" s="101"/>
      <c r="GF4" s="101"/>
      <c r="GG4" s="101"/>
      <c r="GH4" s="101"/>
      <c r="GI4" s="101"/>
      <c r="GJ4" s="101"/>
      <c r="GK4" s="101"/>
      <c r="GL4" s="101"/>
      <c r="GM4" s="101"/>
      <c r="GN4" s="101"/>
      <c r="GO4" s="101"/>
      <c r="GP4" s="101"/>
      <c r="GQ4" s="101"/>
      <c r="GR4" s="101"/>
      <c r="GS4" s="101"/>
      <c r="GT4" s="101"/>
      <c r="GU4" s="101"/>
      <c r="GV4" s="101"/>
      <c r="GW4" s="101"/>
      <c r="GX4" s="101"/>
      <c r="GY4" s="101"/>
      <c r="GZ4" s="101"/>
      <c r="HA4" s="101"/>
      <c r="HB4" s="101"/>
      <c r="HC4" s="101"/>
      <c r="HD4" s="101"/>
      <c r="HE4" s="101"/>
      <c r="HF4" s="101"/>
      <c r="HG4" s="101"/>
      <c r="HH4" s="101"/>
      <c r="HI4" s="101"/>
      <c r="HJ4" s="101"/>
      <c r="HK4" s="101"/>
      <c r="HL4" s="101"/>
      <c r="HM4" s="101"/>
      <c r="HN4" s="101"/>
      <c r="HO4" s="101"/>
      <c r="HP4" s="101"/>
      <c r="HQ4" s="101"/>
      <c r="HR4" s="101"/>
      <c r="HS4" s="101"/>
      <c r="HT4" s="101"/>
      <c r="HU4" s="101"/>
      <c r="HV4" s="101"/>
      <c r="HW4" s="101"/>
      <c r="HX4" s="101"/>
      <c r="HY4" s="101"/>
      <c r="HZ4" s="101"/>
      <c r="IA4" s="101"/>
      <c r="IB4" s="101"/>
      <c r="IC4" s="101"/>
      <c r="ID4" s="101"/>
      <c r="IE4" s="101"/>
      <c r="IF4" s="101"/>
      <c r="IG4" s="101"/>
      <c r="IH4" s="101"/>
      <c r="II4" s="101"/>
      <c r="IJ4" s="101"/>
      <c r="IK4" s="101"/>
      <c r="IL4" s="101"/>
      <c r="IM4" s="101"/>
      <c r="IN4" s="101"/>
      <c r="IO4" s="101"/>
      <c r="IP4" s="101"/>
      <c r="IQ4" s="101"/>
      <c r="IR4" s="101"/>
      <c r="IS4" s="101"/>
      <c r="IT4" s="101"/>
      <c r="IU4" s="101"/>
      <c r="IV4" s="101"/>
      <c r="IW4" s="101"/>
      <c r="IX4" s="101"/>
      <c r="IY4" s="101"/>
      <c r="IZ4" s="101"/>
      <c r="JA4" s="101"/>
      <c r="JB4" s="101"/>
      <c r="JC4" s="101"/>
      <c r="JD4" s="101"/>
      <c r="JE4" s="101"/>
      <c r="JF4" s="101"/>
      <c r="JG4" s="101"/>
      <c r="JH4" s="101"/>
      <c r="JI4" s="101"/>
      <c r="JJ4" s="101"/>
      <c r="JK4" s="101"/>
      <c r="JL4" s="101"/>
      <c r="JM4" s="101"/>
      <c r="JN4" s="101"/>
      <c r="JO4" s="101"/>
      <c r="JP4" s="101"/>
      <c r="JQ4" s="101"/>
      <c r="JR4" s="101"/>
      <c r="JS4" s="101"/>
      <c r="JT4" s="101"/>
      <c r="JU4" s="101"/>
      <c r="JV4" s="101"/>
      <c r="JW4" s="101"/>
      <c r="JX4" s="101"/>
      <c r="JY4" s="101"/>
      <c r="JZ4" s="101"/>
      <c r="KA4" s="101"/>
      <c r="KB4" s="101"/>
      <c r="KC4" s="101"/>
      <c r="KD4" s="101"/>
      <c r="KE4" s="101"/>
      <c r="KF4" s="101"/>
      <c r="KG4" s="101"/>
      <c r="KH4" s="101"/>
      <c r="KI4" s="101"/>
      <c r="KJ4" s="101"/>
      <c r="KK4" s="101"/>
      <c r="KL4" s="101"/>
      <c r="KM4" s="101"/>
      <c r="KN4" s="101"/>
      <c r="KO4" s="101"/>
      <c r="KP4" s="101"/>
      <c r="KQ4" s="101"/>
      <c r="KR4" s="101"/>
      <c r="KS4" s="101"/>
      <c r="KT4" s="101"/>
      <c r="KU4" s="101"/>
      <c r="KV4" s="101"/>
      <c r="KW4" s="101"/>
      <c r="KX4" s="101"/>
      <c r="KY4" s="101"/>
      <c r="KZ4" s="101"/>
      <c r="LA4" s="101"/>
      <c r="LB4" s="101"/>
      <c r="LC4" s="101"/>
      <c r="LD4" s="101"/>
      <c r="LE4" s="101"/>
      <c r="LF4" s="101"/>
      <c r="LG4" s="101"/>
      <c r="LH4" s="101"/>
      <c r="LI4" s="101"/>
      <c r="LJ4" s="101"/>
      <c r="LK4" s="101"/>
      <c r="LL4" s="101"/>
      <c r="LM4" s="101"/>
      <c r="LN4" s="101"/>
      <c r="LO4" s="101"/>
      <c r="LP4" s="101"/>
      <c r="LQ4" s="101"/>
      <c r="LR4" s="101"/>
      <c r="LS4" s="101"/>
      <c r="LT4" s="101"/>
      <c r="LU4" s="101"/>
      <c r="LV4" s="101"/>
      <c r="LW4" s="101"/>
      <c r="LX4" s="101"/>
      <c r="LY4" s="101"/>
      <c r="LZ4" s="101"/>
      <c r="MA4" s="101"/>
      <c r="MB4" s="101"/>
      <c r="MC4" s="101"/>
      <c r="MD4" s="101"/>
      <c r="ME4" s="101"/>
      <c r="MF4" s="101"/>
      <c r="MG4" s="101"/>
      <c r="MH4" s="101"/>
      <c r="MI4" s="101"/>
      <c r="MJ4" s="101"/>
      <c r="MK4" s="101"/>
      <c r="ML4" s="101"/>
      <c r="MM4" s="101"/>
      <c r="MN4" s="101"/>
      <c r="MO4" s="101"/>
      <c r="MP4" s="101"/>
      <c r="MQ4" s="101"/>
      <c r="MR4" s="101"/>
      <c r="MS4" s="101"/>
      <c r="MT4" s="101"/>
      <c r="MU4" s="101"/>
      <c r="MV4" s="101"/>
      <c r="MW4" s="101"/>
      <c r="MX4" s="101"/>
      <c r="MY4" s="101"/>
      <c r="MZ4" s="101"/>
      <c r="NA4" s="101"/>
      <c r="NB4" s="101"/>
      <c r="NC4" s="101"/>
      <c r="ND4" s="101"/>
      <c r="NE4" s="101"/>
      <c r="NF4" s="101"/>
      <c r="NG4" s="101"/>
      <c r="NH4" s="101"/>
      <c r="NI4" s="101"/>
      <c r="NJ4" s="101"/>
      <c r="NK4" s="101"/>
      <c r="NL4" s="101"/>
      <c r="NM4" s="101"/>
      <c r="NN4" s="101"/>
      <c r="NO4" s="101"/>
      <c r="NP4" s="101"/>
      <c r="NQ4" s="101"/>
      <c r="NR4" s="101"/>
      <c r="NS4" s="101"/>
      <c r="NT4" s="101"/>
      <c r="NU4" s="101"/>
      <c r="NV4" s="101"/>
      <c r="NW4" s="101"/>
      <c r="NX4" s="101"/>
      <c r="NY4" s="101"/>
      <c r="NZ4" s="101"/>
      <c r="OA4" s="101"/>
      <c r="OB4" s="101"/>
      <c r="OC4" s="101"/>
      <c r="OD4" s="101"/>
      <c r="OE4" s="101"/>
      <c r="OF4" s="101"/>
      <c r="OG4" s="101"/>
      <c r="OH4" s="101"/>
      <c r="OI4" s="101"/>
      <c r="OJ4" s="101"/>
      <c r="OK4" s="101"/>
      <c r="OL4" s="101"/>
      <c r="OM4" s="101"/>
      <c r="ON4" s="101"/>
      <c r="OO4" s="101"/>
      <c r="OP4" s="101"/>
      <c r="OQ4" s="101"/>
      <c r="OR4" s="101"/>
      <c r="OS4" s="101"/>
      <c r="OT4" s="101"/>
      <c r="OU4" s="101"/>
      <c r="OV4" s="101"/>
      <c r="OW4" s="101"/>
      <c r="OX4" s="101"/>
      <c r="OY4" s="101"/>
      <c r="OZ4" s="101"/>
      <c r="PA4" s="101"/>
      <c r="PB4" s="101"/>
      <c r="PC4" s="101"/>
      <c r="PD4" s="101"/>
      <c r="PE4" s="101"/>
      <c r="PF4" s="101"/>
      <c r="PG4" s="101"/>
      <c r="PH4" s="101"/>
      <c r="PI4" s="101"/>
      <c r="PJ4" s="101"/>
      <c r="PK4" s="101"/>
      <c r="PL4" s="101"/>
      <c r="PM4" s="101"/>
      <c r="PN4" s="101"/>
      <c r="PO4" s="101"/>
      <c r="PP4" s="101"/>
      <c r="PQ4" s="101"/>
      <c r="PR4" s="101"/>
      <c r="PS4" s="101"/>
      <c r="PT4" s="101"/>
      <c r="PU4" s="101"/>
      <c r="PV4" s="101"/>
      <c r="PW4" s="101"/>
      <c r="PX4" s="101"/>
      <c r="PY4" s="101"/>
      <c r="PZ4" s="101"/>
      <c r="QA4" s="101"/>
      <c r="QB4" s="101"/>
      <c r="QC4" s="101"/>
      <c r="QD4" s="101"/>
      <c r="QE4" s="101"/>
      <c r="QF4" s="101"/>
      <c r="QG4" s="101"/>
      <c r="QH4" s="101"/>
      <c r="QI4" s="101"/>
      <c r="QJ4" s="101"/>
      <c r="QK4" s="101"/>
      <c r="QL4" s="101"/>
      <c r="QM4" s="101"/>
      <c r="QN4" s="101"/>
      <c r="QO4" s="101"/>
      <c r="QP4" s="101"/>
      <c r="QQ4" s="101"/>
      <c r="QR4" s="101"/>
      <c r="QS4" s="101"/>
      <c r="QT4" s="101"/>
      <c r="QU4" s="101"/>
      <c r="QV4" s="101"/>
      <c r="QW4" s="101"/>
      <c r="QX4" s="101"/>
      <c r="QY4" s="101"/>
      <c r="QZ4" s="101"/>
      <c r="RA4" s="101"/>
      <c r="RB4" s="101"/>
      <c r="RC4" s="101"/>
      <c r="RD4" s="101"/>
      <c r="RE4" s="101"/>
      <c r="RF4" s="101"/>
      <c r="RG4" s="101"/>
      <c r="RH4" s="101"/>
      <c r="RI4" s="101"/>
      <c r="RJ4" s="101"/>
      <c r="RK4" s="101"/>
      <c r="RL4" s="101"/>
      <c r="RM4" s="101"/>
      <c r="RN4" s="101"/>
      <c r="RO4" s="101"/>
      <c r="RP4" s="101"/>
      <c r="RQ4" s="101"/>
      <c r="RR4" s="101"/>
      <c r="RS4" s="101"/>
      <c r="RT4" s="101"/>
      <c r="RU4" s="101"/>
      <c r="RV4" s="101"/>
      <c r="RW4" s="101"/>
      <c r="RX4" s="101"/>
      <c r="RY4" s="101"/>
      <c r="RZ4" s="101"/>
      <c r="SA4" s="101"/>
      <c r="SB4" s="101"/>
      <c r="SC4" s="101"/>
      <c r="SD4" s="101"/>
      <c r="SE4" s="101"/>
      <c r="SF4" s="101"/>
      <c r="SG4" s="101"/>
      <c r="SH4" s="101"/>
      <c r="SI4" s="101"/>
      <c r="SJ4" s="101"/>
      <c r="SK4" s="101"/>
      <c r="SL4" s="101"/>
      <c r="SM4" s="101"/>
      <c r="SN4" s="101"/>
      <c r="SO4" s="101"/>
      <c r="SP4" s="101"/>
      <c r="SQ4" s="101"/>
      <c r="SR4" s="101"/>
      <c r="SS4" s="101"/>
      <c r="ST4" s="101"/>
      <c r="SU4" s="101"/>
      <c r="SV4" s="101"/>
      <c r="SW4" s="101"/>
      <c r="SX4" s="101"/>
      <c r="SY4" s="101"/>
      <c r="SZ4" s="101"/>
      <c r="TA4" s="101"/>
      <c r="TB4" s="101"/>
      <c r="TC4" s="101"/>
      <c r="TD4" s="101"/>
      <c r="TE4" s="101"/>
      <c r="TF4" s="101"/>
      <c r="TG4" s="101"/>
      <c r="TH4" s="101"/>
      <c r="TI4" s="101"/>
      <c r="TJ4" s="101"/>
      <c r="TK4" s="101"/>
      <c r="TL4" s="101"/>
      <c r="TM4" s="101"/>
      <c r="TN4" s="101"/>
      <c r="TO4" s="101"/>
      <c r="TP4" s="101"/>
      <c r="TQ4" s="101"/>
      <c r="TR4" s="101"/>
      <c r="TS4" s="101"/>
      <c r="TT4" s="101"/>
      <c r="TU4" s="101"/>
      <c r="TV4" s="101"/>
      <c r="TW4" s="101"/>
      <c r="TX4" s="101"/>
      <c r="TY4" s="101"/>
      <c r="TZ4" s="101"/>
      <c r="UA4" s="101"/>
      <c r="UB4" s="101"/>
      <c r="UC4" s="101"/>
      <c r="UD4" s="101"/>
      <c r="UE4" s="101"/>
      <c r="UF4" s="101"/>
      <c r="UG4" s="101"/>
      <c r="UH4" s="101"/>
      <c r="UI4" s="101"/>
      <c r="UJ4" s="101"/>
      <c r="UK4" s="101"/>
      <c r="UL4" s="101"/>
      <c r="UM4" s="101"/>
      <c r="UN4" s="101"/>
      <c r="UO4" s="101"/>
      <c r="UP4" s="101"/>
      <c r="UQ4" s="101"/>
      <c r="UR4" s="101"/>
      <c r="US4" s="101"/>
      <c r="UT4" s="101"/>
      <c r="UU4" s="101"/>
      <c r="UV4" s="101"/>
      <c r="UW4" s="101"/>
      <c r="UX4" s="101"/>
      <c r="UY4" s="101"/>
      <c r="UZ4" s="101"/>
      <c r="VA4" s="101"/>
      <c r="VB4" s="101"/>
      <c r="VC4" s="101"/>
      <c r="VD4" s="101"/>
      <c r="VE4" s="101"/>
      <c r="VF4" s="101"/>
      <c r="VG4" s="101"/>
      <c r="VH4" s="101"/>
      <c r="VI4" s="101"/>
      <c r="VJ4" s="101"/>
      <c r="VK4" s="101"/>
      <c r="VL4" s="101"/>
      <c r="VM4" s="101"/>
      <c r="VN4" s="101"/>
      <c r="VO4" s="101"/>
      <c r="VP4" s="101"/>
    </row>
    <row r="5" spans="1:588" s="403" customFormat="1" ht="60" x14ac:dyDescent="0.25">
      <c r="A5" s="816"/>
      <c r="B5" s="406" t="s">
        <v>176</v>
      </c>
      <c r="C5" s="406" t="s">
        <v>177</v>
      </c>
      <c r="D5" s="14" t="s">
        <v>178</v>
      </c>
      <c r="E5" s="235" t="s">
        <v>165</v>
      </c>
      <c r="F5" s="462" t="s">
        <v>179</v>
      </c>
      <c r="G5" s="685"/>
      <c r="H5" s="406"/>
      <c r="I5" s="401"/>
      <c r="J5" s="235" t="s">
        <v>165</v>
      </c>
      <c r="K5" s="130" t="s">
        <v>180</v>
      </c>
      <c r="L5" s="401"/>
      <c r="M5" s="401"/>
      <c r="N5" s="401"/>
      <c r="O5" s="401"/>
      <c r="P5" s="401"/>
      <c r="Q5" s="401"/>
      <c r="R5" s="401"/>
      <c r="S5" s="401"/>
      <c r="T5" s="401"/>
      <c r="U5" s="401"/>
      <c r="V5" s="401"/>
      <c r="W5" s="401"/>
      <c r="X5" s="401"/>
      <c r="Y5" s="401"/>
      <c r="Z5" s="401"/>
      <c r="AA5" s="401"/>
      <c r="AB5" s="401"/>
      <c r="AC5" s="401"/>
      <c r="AD5" s="401"/>
      <c r="AE5" s="401"/>
      <c r="AF5" s="401"/>
      <c r="AG5" s="401"/>
      <c r="AH5" s="401"/>
      <c r="AI5" s="401"/>
      <c r="AJ5" s="401"/>
      <c r="AK5" s="401"/>
      <c r="AL5" s="401"/>
      <c r="AM5" s="401"/>
      <c r="AN5" s="401"/>
      <c r="AO5" s="401"/>
      <c r="AP5" s="401"/>
      <c r="AQ5" s="401"/>
      <c r="AR5" s="401"/>
      <c r="AS5" s="401"/>
      <c r="AT5" s="401"/>
      <c r="AU5" s="401"/>
      <c r="AV5" s="401"/>
      <c r="AW5" s="401"/>
      <c r="AX5" s="401"/>
      <c r="AY5" s="401"/>
      <c r="AZ5" s="401"/>
      <c r="BA5" s="401"/>
      <c r="BB5" s="401"/>
      <c r="BC5" s="401"/>
      <c r="BD5" s="401"/>
      <c r="BE5" s="401"/>
      <c r="BF5" s="401"/>
      <c r="BG5" s="401"/>
      <c r="BH5" s="401"/>
      <c r="BI5" s="401"/>
      <c r="BJ5" s="401"/>
      <c r="BK5" s="401"/>
      <c r="BL5" s="401"/>
      <c r="BM5" s="401"/>
      <c r="BN5" s="401"/>
      <c r="BO5" s="401"/>
      <c r="BP5" s="401"/>
      <c r="BQ5" s="401"/>
      <c r="BR5" s="401"/>
      <c r="BS5" s="401"/>
      <c r="BT5" s="401"/>
      <c r="BU5" s="401"/>
      <c r="BV5" s="401"/>
      <c r="BW5" s="401"/>
      <c r="BX5" s="401"/>
      <c r="BY5" s="401"/>
      <c r="BZ5" s="401"/>
      <c r="CA5" s="401"/>
      <c r="CB5" s="401"/>
      <c r="CC5" s="401"/>
      <c r="CD5" s="401"/>
      <c r="CE5" s="401"/>
      <c r="CF5" s="401"/>
      <c r="CG5" s="401"/>
      <c r="CH5" s="401"/>
      <c r="CI5" s="401"/>
      <c r="CJ5" s="401"/>
      <c r="CK5" s="401"/>
      <c r="CL5" s="401"/>
      <c r="CM5" s="401"/>
      <c r="CN5" s="401"/>
      <c r="CO5" s="401"/>
      <c r="CP5" s="401"/>
      <c r="CQ5" s="401"/>
      <c r="CR5" s="401"/>
      <c r="CS5" s="401"/>
      <c r="CT5" s="401"/>
      <c r="CU5" s="401"/>
      <c r="CV5" s="401"/>
      <c r="CW5" s="401"/>
      <c r="CX5" s="401"/>
      <c r="CY5" s="401"/>
      <c r="CZ5" s="401"/>
      <c r="DA5" s="402"/>
      <c r="DB5" s="101"/>
      <c r="DC5" s="101"/>
      <c r="DD5" s="101"/>
      <c r="DE5" s="101"/>
      <c r="DF5" s="101"/>
      <c r="DG5" s="101"/>
      <c r="DH5" s="101"/>
      <c r="DI5" s="101"/>
      <c r="DJ5" s="101"/>
      <c r="DK5" s="101"/>
      <c r="DL5" s="101"/>
      <c r="DM5" s="101"/>
      <c r="DN5" s="101"/>
      <c r="DO5" s="101"/>
      <c r="DP5" s="101"/>
      <c r="DQ5" s="101"/>
      <c r="DR5" s="101"/>
      <c r="DS5" s="101"/>
      <c r="DT5" s="101"/>
      <c r="DU5" s="101"/>
      <c r="DV5" s="101"/>
      <c r="DW5" s="101"/>
      <c r="DX5" s="101"/>
      <c r="DY5" s="101"/>
      <c r="DZ5" s="101"/>
      <c r="EA5" s="101"/>
      <c r="EB5" s="101"/>
      <c r="EC5" s="101"/>
      <c r="ED5" s="101"/>
      <c r="EE5" s="101"/>
      <c r="EF5" s="101"/>
      <c r="EG5" s="101"/>
      <c r="EH5" s="101"/>
      <c r="EI5" s="101"/>
      <c r="EJ5" s="101"/>
      <c r="EK5" s="101"/>
      <c r="EL5" s="101"/>
      <c r="EM5" s="101"/>
      <c r="EN5" s="101"/>
      <c r="EO5" s="101"/>
      <c r="EP5" s="101"/>
      <c r="EQ5" s="101"/>
      <c r="ER5" s="101"/>
      <c r="ES5" s="101"/>
      <c r="ET5" s="101"/>
      <c r="EU5" s="101"/>
      <c r="EV5" s="101"/>
      <c r="EW5" s="101"/>
      <c r="EX5" s="101"/>
      <c r="EY5" s="101"/>
      <c r="EZ5" s="101"/>
      <c r="FA5" s="101"/>
      <c r="FB5" s="101"/>
      <c r="FC5" s="101"/>
      <c r="FD5" s="101"/>
      <c r="FE5" s="101"/>
      <c r="FF5" s="101"/>
      <c r="FG5" s="101"/>
      <c r="FH5" s="101"/>
      <c r="FI5" s="101"/>
      <c r="FJ5" s="101"/>
      <c r="FK5" s="101"/>
      <c r="FL5" s="101"/>
      <c r="FM5" s="101"/>
      <c r="FN5" s="101"/>
      <c r="FO5" s="101"/>
      <c r="FP5" s="101"/>
      <c r="FQ5" s="101"/>
      <c r="FR5" s="101"/>
      <c r="FS5" s="101"/>
      <c r="FT5" s="101"/>
      <c r="FU5" s="101"/>
      <c r="FV5" s="101"/>
      <c r="FW5" s="101"/>
      <c r="FX5" s="101"/>
      <c r="FY5" s="101"/>
      <c r="FZ5" s="101"/>
      <c r="GA5" s="101"/>
      <c r="GB5" s="101"/>
      <c r="GC5" s="101"/>
      <c r="GD5" s="101"/>
      <c r="GE5" s="101"/>
      <c r="GF5" s="101"/>
      <c r="GG5" s="101"/>
      <c r="GH5" s="101"/>
      <c r="GI5" s="101"/>
      <c r="GJ5" s="101"/>
      <c r="GK5" s="101"/>
      <c r="GL5" s="101"/>
      <c r="GM5" s="101"/>
      <c r="GN5" s="101"/>
      <c r="GO5" s="101"/>
      <c r="GP5" s="101"/>
      <c r="GQ5" s="101"/>
      <c r="GR5" s="101"/>
      <c r="GS5" s="101"/>
      <c r="GT5" s="101"/>
      <c r="GU5" s="101"/>
      <c r="GV5" s="101"/>
      <c r="GW5" s="101"/>
      <c r="GX5" s="101"/>
      <c r="GY5" s="101"/>
      <c r="GZ5" s="101"/>
      <c r="HA5" s="101"/>
      <c r="HB5" s="101"/>
      <c r="HC5" s="101"/>
      <c r="HD5" s="101"/>
      <c r="HE5" s="101"/>
      <c r="HF5" s="101"/>
      <c r="HG5" s="101"/>
      <c r="HH5" s="101"/>
      <c r="HI5" s="101"/>
      <c r="HJ5" s="101"/>
      <c r="HK5" s="101"/>
      <c r="HL5" s="101"/>
      <c r="HM5" s="101"/>
      <c r="HN5" s="101"/>
      <c r="HO5" s="101"/>
      <c r="HP5" s="101"/>
      <c r="HQ5" s="101"/>
      <c r="HR5" s="101"/>
      <c r="HS5" s="101"/>
      <c r="HT5" s="101"/>
      <c r="HU5" s="101"/>
      <c r="HV5" s="101"/>
      <c r="HW5" s="101"/>
      <c r="HX5" s="101"/>
      <c r="HY5" s="101"/>
      <c r="HZ5" s="101"/>
      <c r="IA5" s="101"/>
      <c r="IB5" s="101"/>
      <c r="IC5" s="101"/>
      <c r="ID5" s="101"/>
      <c r="IE5" s="101"/>
      <c r="IF5" s="101"/>
      <c r="IG5" s="101"/>
      <c r="IH5" s="101"/>
      <c r="II5" s="101"/>
      <c r="IJ5" s="101"/>
      <c r="IK5" s="101"/>
      <c r="IL5" s="101"/>
      <c r="IM5" s="101"/>
      <c r="IN5" s="101"/>
      <c r="IO5" s="101"/>
      <c r="IP5" s="101"/>
      <c r="IQ5" s="101"/>
      <c r="IR5" s="101"/>
      <c r="IS5" s="101"/>
      <c r="IT5" s="101"/>
      <c r="IU5" s="101"/>
      <c r="IV5" s="101"/>
      <c r="IW5" s="101"/>
      <c r="IX5" s="101"/>
      <c r="IY5" s="101"/>
      <c r="IZ5" s="101"/>
      <c r="JA5" s="101"/>
      <c r="JB5" s="101"/>
      <c r="JC5" s="101"/>
      <c r="JD5" s="101"/>
      <c r="JE5" s="101"/>
      <c r="JF5" s="101"/>
      <c r="JG5" s="101"/>
      <c r="JH5" s="101"/>
      <c r="JI5" s="101"/>
      <c r="JJ5" s="101"/>
      <c r="JK5" s="101"/>
      <c r="JL5" s="101"/>
      <c r="JM5" s="101"/>
      <c r="JN5" s="101"/>
      <c r="JO5" s="101"/>
      <c r="JP5" s="101"/>
      <c r="JQ5" s="101"/>
      <c r="JR5" s="101"/>
      <c r="JS5" s="101"/>
      <c r="JT5" s="101"/>
      <c r="JU5" s="101"/>
      <c r="JV5" s="101"/>
      <c r="JW5" s="101"/>
      <c r="JX5" s="101"/>
      <c r="JY5" s="101"/>
      <c r="JZ5" s="101"/>
      <c r="KA5" s="101"/>
      <c r="KB5" s="101"/>
      <c r="KC5" s="101"/>
      <c r="KD5" s="101"/>
      <c r="KE5" s="101"/>
      <c r="KF5" s="101"/>
      <c r="KG5" s="101"/>
      <c r="KH5" s="101"/>
      <c r="KI5" s="101"/>
      <c r="KJ5" s="101"/>
      <c r="KK5" s="101"/>
      <c r="KL5" s="101"/>
      <c r="KM5" s="101"/>
      <c r="KN5" s="101"/>
      <c r="KO5" s="101"/>
      <c r="KP5" s="101"/>
      <c r="KQ5" s="101"/>
      <c r="KR5" s="101"/>
      <c r="KS5" s="101"/>
      <c r="KT5" s="101"/>
      <c r="KU5" s="101"/>
      <c r="KV5" s="101"/>
      <c r="KW5" s="101"/>
      <c r="KX5" s="101"/>
      <c r="KY5" s="101"/>
      <c r="KZ5" s="101"/>
      <c r="LA5" s="101"/>
      <c r="LB5" s="101"/>
      <c r="LC5" s="101"/>
      <c r="LD5" s="101"/>
      <c r="LE5" s="101"/>
      <c r="LF5" s="101"/>
      <c r="LG5" s="101"/>
      <c r="LH5" s="101"/>
      <c r="LI5" s="101"/>
      <c r="LJ5" s="101"/>
      <c r="LK5" s="101"/>
      <c r="LL5" s="101"/>
      <c r="LM5" s="101"/>
      <c r="LN5" s="101"/>
      <c r="LO5" s="101"/>
      <c r="LP5" s="101"/>
      <c r="LQ5" s="101"/>
      <c r="LR5" s="101"/>
      <c r="LS5" s="101"/>
      <c r="LT5" s="101"/>
      <c r="LU5" s="101"/>
      <c r="LV5" s="101"/>
      <c r="LW5" s="101"/>
      <c r="LX5" s="101"/>
      <c r="LY5" s="101"/>
      <c r="LZ5" s="101"/>
      <c r="MA5" s="101"/>
      <c r="MB5" s="101"/>
      <c r="MC5" s="101"/>
      <c r="MD5" s="101"/>
      <c r="ME5" s="101"/>
      <c r="MF5" s="101"/>
      <c r="MG5" s="101"/>
      <c r="MH5" s="101"/>
      <c r="MI5" s="101"/>
      <c r="MJ5" s="101"/>
      <c r="MK5" s="101"/>
      <c r="ML5" s="101"/>
      <c r="MM5" s="101"/>
      <c r="MN5" s="101"/>
      <c r="MO5" s="101"/>
      <c r="MP5" s="101"/>
      <c r="MQ5" s="101"/>
      <c r="MR5" s="101"/>
      <c r="MS5" s="101"/>
      <c r="MT5" s="101"/>
      <c r="MU5" s="101"/>
      <c r="MV5" s="101"/>
      <c r="MW5" s="101"/>
      <c r="MX5" s="101"/>
      <c r="MY5" s="101"/>
      <c r="MZ5" s="101"/>
      <c r="NA5" s="101"/>
      <c r="NB5" s="101"/>
      <c r="NC5" s="101"/>
      <c r="ND5" s="101"/>
      <c r="NE5" s="101"/>
      <c r="NF5" s="101"/>
      <c r="NG5" s="101"/>
      <c r="NH5" s="101"/>
      <c r="NI5" s="101"/>
      <c r="NJ5" s="101"/>
      <c r="NK5" s="101"/>
      <c r="NL5" s="101"/>
      <c r="NM5" s="101"/>
      <c r="NN5" s="101"/>
      <c r="NO5" s="101"/>
      <c r="NP5" s="101"/>
      <c r="NQ5" s="101"/>
      <c r="NR5" s="101"/>
      <c r="NS5" s="101"/>
      <c r="NT5" s="101"/>
      <c r="NU5" s="101"/>
      <c r="NV5" s="101"/>
      <c r="NW5" s="101"/>
      <c r="NX5" s="101"/>
      <c r="NY5" s="101"/>
      <c r="NZ5" s="101"/>
      <c r="OA5" s="101"/>
      <c r="OB5" s="101"/>
      <c r="OC5" s="101"/>
      <c r="OD5" s="101"/>
      <c r="OE5" s="101"/>
      <c r="OF5" s="101"/>
      <c r="OG5" s="101"/>
      <c r="OH5" s="101"/>
      <c r="OI5" s="101"/>
      <c r="OJ5" s="101"/>
      <c r="OK5" s="101"/>
      <c r="OL5" s="101"/>
      <c r="OM5" s="101"/>
      <c r="ON5" s="101"/>
      <c r="OO5" s="101"/>
      <c r="OP5" s="101"/>
      <c r="OQ5" s="101"/>
      <c r="OR5" s="101"/>
      <c r="OS5" s="101"/>
      <c r="OT5" s="101"/>
      <c r="OU5" s="101"/>
      <c r="OV5" s="101"/>
      <c r="OW5" s="101"/>
      <c r="OX5" s="101"/>
      <c r="OY5" s="101"/>
      <c r="OZ5" s="101"/>
      <c r="PA5" s="101"/>
      <c r="PB5" s="101"/>
      <c r="PC5" s="101"/>
      <c r="PD5" s="101"/>
      <c r="PE5" s="101"/>
      <c r="PF5" s="101"/>
      <c r="PG5" s="101"/>
      <c r="PH5" s="101"/>
      <c r="PI5" s="101"/>
      <c r="PJ5" s="101"/>
      <c r="PK5" s="101"/>
      <c r="PL5" s="101"/>
      <c r="PM5" s="101"/>
      <c r="PN5" s="101"/>
      <c r="PO5" s="101"/>
      <c r="PP5" s="101"/>
      <c r="PQ5" s="101"/>
      <c r="PR5" s="101"/>
      <c r="PS5" s="101"/>
      <c r="PT5" s="101"/>
      <c r="PU5" s="101"/>
      <c r="PV5" s="101"/>
      <c r="PW5" s="101"/>
      <c r="PX5" s="101"/>
      <c r="PY5" s="101"/>
      <c r="PZ5" s="101"/>
      <c r="QA5" s="101"/>
      <c r="QB5" s="101"/>
      <c r="QC5" s="101"/>
      <c r="QD5" s="101"/>
      <c r="QE5" s="101"/>
      <c r="QF5" s="101"/>
      <c r="QG5" s="101"/>
      <c r="QH5" s="101"/>
      <c r="QI5" s="101"/>
      <c r="QJ5" s="101"/>
      <c r="QK5" s="101"/>
      <c r="QL5" s="101"/>
      <c r="QM5" s="101"/>
      <c r="QN5" s="101"/>
      <c r="QO5" s="101"/>
      <c r="QP5" s="101"/>
      <c r="QQ5" s="101"/>
      <c r="QR5" s="101"/>
      <c r="QS5" s="101"/>
      <c r="QT5" s="101"/>
      <c r="QU5" s="101"/>
      <c r="QV5" s="101"/>
      <c r="QW5" s="101"/>
      <c r="QX5" s="101"/>
      <c r="QY5" s="101"/>
      <c r="QZ5" s="101"/>
      <c r="RA5" s="101"/>
      <c r="RB5" s="101"/>
      <c r="RC5" s="101"/>
      <c r="RD5" s="101"/>
      <c r="RE5" s="101"/>
      <c r="RF5" s="101"/>
      <c r="RG5" s="101"/>
      <c r="RH5" s="101"/>
      <c r="RI5" s="101"/>
      <c r="RJ5" s="101"/>
      <c r="RK5" s="101"/>
      <c r="RL5" s="101"/>
      <c r="RM5" s="101"/>
      <c r="RN5" s="101"/>
      <c r="RO5" s="101"/>
      <c r="RP5" s="101"/>
      <c r="RQ5" s="101"/>
      <c r="RR5" s="101"/>
      <c r="RS5" s="101"/>
      <c r="RT5" s="101"/>
      <c r="RU5" s="101"/>
      <c r="RV5" s="101"/>
      <c r="RW5" s="101"/>
      <c r="RX5" s="101"/>
      <c r="RY5" s="101"/>
      <c r="RZ5" s="101"/>
      <c r="SA5" s="101"/>
      <c r="SB5" s="101"/>
      <c r="SC5" s="101"/>
      <c r="SD5" s="101"/>
      <c r="SE5" s="101"/>
      <c r="SF5" s="101"/>
      <c r="SG5" s="101"/>
      <c r="SH5" s="101"/>
      <c r="SI5" s="101"/>
      <c r="SJ5" s="101"/>
      <c r="SK5" s="101"/>
      <c r="SL5" s="101"/>
      <c r="SM5" s="101"/>
      <c r="SN5" s="101"/>
      <c r="SO5" s="101"/>
      <c r="SP5" s="101"/>
      <c r="SQ5" s="101"/>
      <c r="SR5" s="101"/>
      <c r="SS5" s="101"/>
      <c r="ST5" s="101"/>
      <c r="SU5" s="101"/>
      <c r="SV5" s="101"/>
      <c r="SW5" s="101"/>
      <c r="SX5" s="101"/>
      <c r="SY5" s="101"/>
      <c r="SZ5" s="101"/>
      <c r="TA5" s="101"/>
      <c r="TB5" s="101"/>
      <c r="TC5" s="101"/>
      <c r="TD5" s="101"/>
      <c r="TE5" s="101"/>
      <c r="TF5" s="101"/>
      <c r="TG5" s="101"/>
      <c r="TH5" s="101"/>
      <c r="TI5" s="101"/>
      <c r="TJ5" s="101"/>
      <c r="TK5" s="101"/>
      <c r="TL5" s="101"/>
      <c r="TM5" s="101"/>
      <c r="TN5" s="101"/>
      <c r="TO5" s="101"/>
      <c r="TP5" s="101"/>
      <c r="TQ5" s="101"/>
      <c r="TR5" s="101"/>
      <c r="TS5" s="101"/>
      <c r="TT5" s="101"/>
      <c r="TU5" s="101"/>
      <c r="TV5" s="101"/>
      <c r="TW5" s="101"/>
      <c r="TX5" s="101"/>
      <c r="TY5" s="101"/>
      <c r="TZ5" s="101"/>
      <c r="UA5" s="101"/>
      <c r="UB5" s="101"/>
      <c r="UC5" s="101"/>
      <c r="UD5" s="101"/>
      <c r="UE5" s="101"/>
      <c r="UF5" s="101"/>
      <c r="UG5" s="101"/>
      <c r="UH5" s="101"/>
      <c r="UI5" s="101"/>
      <c r="UJ5" s="101"/>
      <c r="UK5" s="101"/>
      <c r="UL5" s="101"/>
      <c r="UM5" s="101"/>
      <c r="UN5" s="101"/>
      <c r="UO5" s="101"/>
      <c r="UP5" s="101"/>
      <c r="UQ5" s="101"/>
      <c r="UR5" s="101"/>
      <c r="US5" s="101"/>
      <c r="UT5" s="101"/>
      <c r="UU5" s="101"/>
      <c r="UV5" s="101"/>
      <c r="UW5" s="101"/>
      <c r="UX5" s="101"/>
      <c r="UY5" s="101"/>
      <c r="UZ5" s="101"/>
      <c r="VA5" s="101"/>
      <c r="VB5" s="101"/>
      <c r="VC5" s="101"/>
      <c r="VD5" s="101"/>
      <c r="VE5" s="101"/>
      <c r="VF5" s="101"/>
      <c r="VG5" s="101"/>
      <c r="VH5" s="101"/>
      <c r="VI5" s="101"/>
      <c r="VJ5" s="101"/>
      <c r="VK5" s="101"/>
      <c r="VL5" s="101"/>
      <c r="VM5" s="101"/>
      <c r="VN5" s="101"/>
      <c r="VO5" s="101"/>
      <c r="VP5" s="101"/>
    </row>
    <row r="6" spans="1:588" s="403" customFormat="1" ht="60" x14ac:dyDescent="0.25">
      <c r="A6" s="816"/>
      <c r="B6" s="406" t="s">
        <v>181</v>
      </c>
      <c r="C6" s="406" t="s">
        <v>182</v>
      </c>
      <c r="D6" s="459" t="s">
        <v>183</v>
      </c>
      <c r="E6" s="235" t="s">
        <v>165</v>
      </c>
      <c r="F6" s="462" t="s">
        <v>184</v>
      </c>
      <c r="G6" s="685" t="s">
        <v>185</v>
      </c>
      <c r="H6" s="406"/>
      <c r="I6" s="401"/>
      <c r="J6" s="233" t="s">
        <v>157</v>
      </c>
      <c r="K6" s="130" t="s">
        <v>186</v>
      </c>
      <c r="L6" s="401"/>
      <c r="M6" s="401"/>
      <c r="N6" s="401"/>
      <c r="O6" s="401"/>
      <c r="P6" s="401"/>
      <c r="Q6" s="401"/>
      <c r="R6" s="401"/>
      <c r="S6" s="401"/>
      <c r="T6" s="401"/>
      <c r="U6" s="401"/>
      <c r="V6" s="401"/>
      <c r="W6" s="401"/>
      <c r="X6" s="401"/>
      <c r="Y6" s="401"/>
      <c r="Z6" s="401"/>
      <c r="AA6" s="401"/>
      <c r="AB6" s="401"/>
      <c r="AC6" s="401"/>
      <c r="AD6" s="401"/>
      <c r="AE6" s="401"/>
      <c r="AF6" s="401"/>
      <c r="AG6" s="401"/>
      <c r="AH6" s="401"/>
      <c r="AI6" s="401"/>
      <c r="AJ6" s="401"/>
      <c r="AK6" s="401"/>
      <c r="AL6" s="401"/>
      <c r="AM6" s="401"/>
      <c r="AN6" s="401"/>
      <c r="AO6" s="401"/>
      <c r="AP6" s="401"/>
      <c r="AQ6" s="401"/>
      <c r="AR6" s="401"/>
      <c r="AS6" s="401"/>
      <c r="AT6" s="401"/>
      <c r="AU6" s="401"/>
      <c r="AV6" s="401"/>
      <c r="AW6" s="401"/>
      <c r="AX6" s="401"/>
      <c r="AY6" s="401"/>
      <c r="AZ6" s="401"/>
      <c r="BA6" s="401"/>
      <c r="BB6" s="401"/>
      <c r="BC6" s="401"/>
      <c r="BD6" s="401"/>
      <c r="BE6" s="401"/>
      <c r="BF6" s="401"/>
      <c r="BG6" s="401"/>
      <c r="BH6" s="401"/>
      <c r="BI6" s="401"/>
      <c r="BJ6" s="401"/>
      <c r="BK6" s="401"/>
      <c r="BL6" s="401"/>
      <c r="BM6" s="401"/>
      <c r="BN6" s="401"/>
      <c r="BO6" s="401"/>
      <c r="BP6" s="401"/>
      <c r="BQ6" s="401"/>
      <c r="BR6" s="401"/>
      <c r="BS6" s="401"/>
      <c r="BT6" s="401"/>
      <c r="BU6" s="401"/>
      <c r="BV6" s="401"/>
      <c r="BW6" s="401"/>
      <c r="BX6" s="401"/>
      <c r="BY6" s="401"/>
      <c r="BZ6" s="401"/>
      <c r="CA6" s="401"/>
      <c r="CB6" s="401"/>
      <c r="CC6" s="401"/>
      <c r="CD6" s="401"/>
      <c r="CE6" s="401"/>
      <c r="CF6" s="401"/>
      <c r="CG6" s="401"/>
      <c r="CH6" s="401"/>
      <c r="CI6" s="401"/>
      <c r="CJ6" s="401"/>
      <c r="CK6" s="401"/>
      <c r="CL6" s="401"/>
      <c r="CM6" s="401"/>
      <c r="CN6" s="401"/>
      <c r="CO6" s="401"/>
      <c r="CP6" s="401"/>
      <c r="CQ6" s="401"/>
      <c r="CR6" s="401"/>
      <c r="CS6" s="401"/>
      <c r="CT6" s="401"/>
      <c r="CU6" s="401"/>
      <c r="CV6" s="401"/>
      <c r="CW6" s="401"/>
      <c r="CX6" s="401"/>
      <c r="CY6" s="401"/>
      <c r="CZ6" s="401"/>
      <c r="DA6" s="402"/>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c r="EC6" s="101"/>
      <c r="ED6" s="101"/>
      <c r="EE6" s="101"/>
      <c r="EF6" s="101"/>
      <c r="EG6" s="101"/>
      <c r="EH6" s="101"/>
      <c r="EI6" s="101"/>
      <c r="EJ6" s="101"/>
      <c r="EK6" s="101"/>
      <c r="EL6" s="101"/>
      <c r="EM6" s="101"/>
      <c r="EN6" s="101"/>
      <c r="EO6" s="101"/>
      <c r="EP6" s="101"/>
      <c r="EQ6" s="101"/>
      <c r="ER6" s="101"/>
      <c r="ES6" s="101"/>
      <c r="ET6" s="101"/>
      <c r="EU6" s="101"/>
      <c r="EV6" s="101"/>
      <c r="EW6" s="101"/>
      <c r="EX6" s="101"/>
      <c r="EY6" s="101"/>
      <c r="EZ6" s="101"/>
      <c r="FA6" s="101"/>
      <c r="FB6" s="101"/>
      <c r="FC6" s="101"/>
      <c r="FD6" s="101"/>
      <c r="FE6" s="101"/>
      <c r="FF6" s="101"/>
      <c r="FG6" s="101"/>
      <c r="FH6" s="101"/>
      <c r="FI6" s="101"/>
      <c r="FJ6" s="101"/>
      <c r="FK6" s="101"/>
      <c r="FL6" s="101"/>
      <c r="FM6" s="101"/>
      <c r="FN6" s="101"/>
      <c r="FO6" s="101"/>
      <c r="FP6" s="101"/>
      <c r="FQ6" s="101"/>
      <c r="FR6" s="101"/>
      <c r="FS6" s="101"/>
      <c r="FT6" s="101"/>
      <c r="FU6" s="101"/>
      <c r="FV6" s="101"/>
      <c r="FW6" s="101"/>
      <c r="FX6" s="101"/>
      <c r="FY6" s="101"/>
      <c r="FZ6" s="101"/>
      <c r="GA6" s="101"/>
      <c r="GB6" s="101"/>
      <c r="GC6" s="101"/>
      <c r="GD6" s="101"/>
      <c r="GE6" s="101"/>
      <c r="GF6" s="101"/>
      <c r="GG6" s="101"/>
      <c r="GH6" s="101"/>
      <c r="GI6" s="101"/>
      <c r="GJ6" s="101"/>
      <c r="GK6" s="101"/>
      <c r="GL6" s="101"/>
      <c r="GM6" s="101"/>
      <c r="GN6" s="101"/>
      <c r="GO6" s="101"/>
      <c r="GP6" s="101"/>
      <c r="GQ6" s="101"/>
      <c r="GR6" s="101"/>
      <c r="GS6" s="101"/>
      <c r="GT6" s="101"/>
      <c r="GU6" s="101"/>
      <c r="GV6" s="101"/>
      <c r="GW6" s="101"/>
      <c r="GX6" s="101"/>
      <c r="GY6" s="101"/>
      <c r="GZ6" s="101"/>
      <c r="HA6" s="101"/>
      <c r="HB6" s="101"/>
      <c r="HC6" s="101"/>
      <c r="HD6" s="101"/>
      <c r="HE6" s="101"/>
      <c r="HF6" s="101"/>
      <c r="HG6" s="101"/>
      <c r="HH6" s="101"/>
      <c r="HI6" s="101"/>
      <c r="HJ6" s="101"/>
      <c r="HK6" s="101"/>
      <c r="HL6" s="101"/>
      <c r="HM6" s="101"/>
      <c r="HN6" s="101"/>
      <c r="HO6" s="101"/>
      <c r="HP6" s="101"/>
      <c r="HQ6" s="101"/>
      <c r="HR6" s="101"/>
      <c r="HS6" s="101"/>
      <c r="HT6" s="101"/>
      <c r="HU6" s="101"/>
      <c r="HV6" s="101"/>
      <c r="HW6" s="101"/>
      <c r="HX6" s="101"/>
      <c r="HY6" s="101"/>
      <c r="HZ6" s="101"/>
      <c r="IA6" s="101"/>
      <c r="IB6" s="101"/>
      <c r="IC6" s="101"/>
      <c r="ID6" s="101"/>
      <c r="IE6" s="101"/>
      <c r="IF6" s="101"/>
      <c r="IG6" s="101"/>
      <c r="IH6" s="101"/>
      <c r="II6" s="101"/>
      <c r="IJ6" s="101"/>
      <c r="IK6" s="101"/>
      <c r="IL6" s="101"/>
      <c r="IM6" s="101"/>
      <c r="IN6" s="101"/>
      <c r="IO6" s="101"/>
      <c r="IP6" s="101"/>
      <c r="IQ6" s="101"/>
      <c r="IR6" s="101"/>
      <c r="IS6" s="101"/>
      <c r="IT6" s="101"/>
      <c r="IU6" s="101"/>
      <c r="IV6" s="101"/>
      <c r="IW6" s="101"/>
      <c r="IX6" s="101"/>
      <c r="IY6" s="101"/>
      <c r="IZ6" s="101"/>
      <c r="JA6" s="101"/>
      <c r="JB6" s="101"/>
      <c r="JC6" s="101"/>
      <c r="JD6" s="101"/>
      <c r="JE6" s="101"/>
      <c r="JF6" s="101"/>
      <c r="JG6" s="101"/>
      <c r="JH6" s="101"/>
      <c r="JI6" s="101"/>
      <c r="JJ6" s="101"/>
      <c r="JK6" s="101"/>
      <c r="JL6" s="101"/>
      <c r="JM6" s="101"/>
      <c r="JN6" s="101"/>
      <c r="JO6" s="101"/>
      <c r="JP6" s="101"/>
      <c r="JQ6" s="101"/>
      <c r="JR6" s="101"/>
      <c r="JS6" s="101"/>
      <c r="JT6" s="101"/>
      <c r="JU6" s="101"/>
      <c r="JV6" s="101"/>
      <c r="JW6" s="101"/>
      <c r="JX6" s="101"/>
      <c r="JY6" s="101"/>
      <c r="JZ6" s="101"/>
      <c r="KA6" s="101"/>
      <c r="KB6" s="101"/>
      <c r="KC6" s="101"/>
      <c r="KD6" s="101"/>
      <c r="KE6" s="101"/>
      <c r="KF6" s="101"/>
      <c r="KG6" s="101"/>
      <c r="KH6" s="101"/>
      <c r="KI6" s="101"/>
      <c r="KJ6" s="101"/>
      <c r="KK6" s="101"/>
      <c r="KL6" s="101"/>
      <c r="KM6" s="101"/>
      <c r="KN6" s="101"/>
      <c r="KO6" s="101"/>
      <c r="KP6" s="101"/>
      <c r="KQ6" s="101"/>
      <c r="KR6" s="101"/>
      <c r="KS6" s="101"/>
      <c r="KT6" s="101"/>
      <c r="KU6" s="101"/>
      <c r="KV6" s="101"/>
      <c r="KW6" s="101"/>
      <c r="KX6" s="101"/>
      <c r="KY6" s="101"/>
      <c r="KZ6" s="101"/>
      <c r="LA6" s="101"/>
      <c r="LB6" s="101"/>
      <c r="LC6" s="101"/>
      <c r="LD6" s="101"/>
      <c r="LE6" s="101"/>
      <c r="LF6" s="101"/>
      <c r="LG6" s="101"/>
      <c r="LH6" s="101"/>
      <c r="LI6" s="101"/>
      <c r="LJ6" s="101"/>
      <c r="LK6" s="101"/>
      <c r="LL6" s="101"/>
      <c r="LM6" s="101"/>
      <c r="LN6" s="101"/>
      <c r="LO6" s="101"/>
      <c r="LP6" s="101"/>
      <c r="LQ6" s="101"/>
      <c r="LR6" s="101"/>
      <c r="LS6" s="101"/>
      <c r="LT6" s="101"/>
      <c r="LU6" s="101"/>
      <c r="LV6" s="101"/>
      <c r="LW6" s="101"/>
      <c r="LX6" s="101"/>
      <c r="LY6" s="101"/>
      <c r="LZ6" s="101"/>
      <c r="MA6" s="101"/>
      <c r="MB6" s="101"/>
      <c r="MC6" s="101"/>
      <c r="MD6" s="101"/>
      <c r="ME6" s="101"/>
      <c r="MF6" s="101"/>
      <c r="MG6" s="101"/>
      <c r="MH6" s="101"/>
      <c r="MI6" s="101"/>
      <c r="MJ6" s="101"/>
      <c r="MK6" s="101"/>
      <c r="ML6" s="101"/>
      <c r="MM6" s="101"/>
      <c r="MN6" s="101"/>
      <c r="MO6" s="101"/>
      <c r="MP6" s="101"/>
      <c r="MQ6" s="101"/>
      <c r="MR6" s="101"/>
      <c r="MS6" s="101"/>
      <c r="MT6" s="101"/>
      <c r="MU6" s="101"/>
      <c r="MV6" s="101"/>
      <c r="MW6" s="101"/>
      <c r="MX6" s="101"/>
      <c r="MY6" s="101"/>
      <c r="MZ6" s="101"/>
      <c r="NA6" s="101"/>
      <c r="NB6" s="101"/>
      <c r="NC6" s="101"/>
      <c r="ND6" s="101"/>
      <c r="NE6" s="101"/>
      <c r="NF6" s="101"/>
      <c r="NG6" s="101"/>
      <c r="NH6" s="101"/>
      <c r="NI6" s="101"/>
      <c r="NJ6" s="101"/>
      <c r="NK6" s="101"/>
      <c r="NL6" s="101"/>
      <c r="NM6" s="101"/>
      <c r="NN6" s="101"/>
      <c r="NO6" s="101"/>
      <c r="NP6" s="101"/>
      <c r="NQ6" s="101"/>
      <c r="NR6" s="101"/>
      <c r="NS6" s="101"/>
      <c r="NT6" s="101"/>
      <c r="NU6" s="101"/>
      <c r="NV6" s="101"/>
      <c r="NW6" s="101"/>
      <c r="NX6" s="101"/>
      <c r="NY6" s="101"/>
      <c r="NZ6" s="101"/>
      <c r="OA6" s="101"/>
      <c r="OB6" s="101"/>
      <c r="OC6" s="101"/>
      <c r="OD6" s="101"/>
      <c r="OE6" s="101"/>
      <c r="OF6" s="101"/>
      <c r="OG6" s="101"/>
      <c r="OH6" s="101"/>
      <c r="OI6" s="101"/>
      <c r="OJ6" s="101"/>
      <c r="OK6" s="101"/>
      <c r="OL6" s="101"/>
      <c r="OM6" s="101"/>
      <c r="ON6" s="101"/>
      <c r="OO6" s="101"/>
      <c r="OP6" s="101"/>
      <c r="OQ6" s="101"/>
      <c r="OR6" s="101"/>
      <c r="OS6" s="101"/>
      <c r="OT6" s="101"/>
      <c r="OU6" s="101"/>
      <c r="OV6" s="101"/>
      <c r="OW6" s="101"/>
      <c r="OX6" s="101"/>
      <c r="OY6" s="101"/>
      <c r="OZ6" s="101"/>
      <c r="PA6" s="101"/>
      <c r="PB6" s="101"/>
      <c r="PC6" s="101"/>
      <c r="PD6" s="101"/>
      <c r="PE6" s="101"/>
      <c r="PF6" s="101"/>
      <c r="PG6" s="101"/>
      <c r="PH6" s="101"/>
      <c r="PI6" s="101"/>
      <c r="PJ6" s="101"/>
      <c r="PK6" s="101"/>
      <c r="PL6" s="101"/>
      <c r="PM6" s="101"/>
      <c r="PN6" s="101"/>
      <c r="PO6" s="101"/>
      <c r="PP6" s="101"/>
      <c r="PQ6" s="101"/>
      <c r="PR6" s="101"/>
      <c r="PS6" s="101"/>
      <c r="PT6" s="101"/>
      <c r="PU6" s="101"/>
      <c r="PV6" s="101"/>
      <c r="PW6" s="101"/>
      <c r="PX6" s="101"/>
      <c r="PY6" s="101"/>
      <c r="PZ6" s="101"/>
      <c r="QA6" s="101"/>
      <c r="QB6" s="101"/>
      <c r="QC6" s="101"/>
      <c r="QD6" s="101"/>
      <c r="QE6" s="101"/>
      <c r="QF6" s="101"/>
      <c r="QG6" s="101"/>
      <c r="QH6" s="101"/>
      <c r="QI6" s="101"/>
      <c r="QJ6" s="101"/>
      <c r="QK6" s="101"/>
      <c r="QL6" s="101"/>
      <c r="QM6" s="101"/>
      <c r="QN6" s="101"/>
      <c r="QO6" s="101"/>
      <c r="QP6" s="101"/>
      <c r="QQ6" s="101"/>
      <c r="QR6" s="101"/>
      <c r="QS6" s="101"/>
      <c r="QT6" s="101"/>
      <c r="QU6" s="101"/>
      <c r="QV6" s="101"/>
      <c r="QW6" s="101"/>
      <c r="QX6" s="101"/>
      <c r="QY6" s="101"/>
      <c r="QZ6" s="101"/>
      <c r="RA6" s="101"/>
      <c r="RB6" s="101"/>
      <c r="RC6" s="101"/>
      <c r="RD6" s="101"/>
      <c r="RE6" s="101"/>
      <c r="RF6" s="101"/>
      <c r="RG6" s="101"/>
      <c r="RH6" s="101"/>
      <c r="RI6" s="101"/>
      <c r="RJ6" s="101"/>
      <c r="RK6" s="101"/>
      <c r="RL6" s="101"/>
      <c r="RM6" s="101"/>
      <c r="RN6" s="101"/>
      <c r="RO6" s="101"/>
      <c r="RP6" s="101"/>
      <c r="RQ6" s="101"/>
      <c r="RR6" s="101"/>
      <c r="RS6" s="101"/>
      <c r="RT6" s="101"/>
      <c r="RU6" s="101"/>
      <c r="RV6" s="101"/>
      <c r="RW6" s="101"/>
      <c r="RX6" s="101"/>
      <c r="RY6" s="101"/>
      <c r="RZ6" s="101"/>
      <c r="SA6" s="101"/>
      <c r="SB6" s="101"/>
      <c r="SC6" s="101"/>
      <c r="SD6" s="101"/>
      <c r="SE6" s="101"/>
      <c r="SF6" s="101"/>
      <c r="SG6" s="101"/>
      <c r="SH6" s="101"/>
      <c r="SI6" s="101"/>
      <c r="SJ6" s="101"/>
      <c r="SK6" s="101"/>
      <c r="SL6" s="101"/>
      <c r="SM6" s="101"/>
      <c r="SN6" s="101"/>
      <c r="SO6" s="101"/>
      <c r="SP6" s="101"/>
      <c r="SQ6" s="101"/>
      <c r="SR6" s="101"/>
      <c r="SS6" s="101"/>
      <c r="ST6" s="101"/>
      <c r="SU6" s="101"/>
      <c r="SV6" s="101"/>
      <c r="SW6" s="101"/>
      <c r="SX6" s="101"/>
      <c r="SY6" s="101"/>
      <c r="SZ6" s="101"/>
      <c r="TA6" s="101"/>
      <c r="TB6" s="101"/>
      <c r="TC6" s="101"/>
      <c r="TD6" s="101"/>
      <c r="TE6" s="101"/>
      <c r="TF6" s="101"/>
      <c r="TG6" s="101"/>
      <c r="TH6" s="101"/>
      <c r="TI6" s="101"/>
      <c r="TJ6" s="101"/>
      <c r="TK6" s="101"/>
      <c r="TL6" s="101"/>
      <c r="TM6" s="101"/>
      <c r="TN6" s="101"/>
      <c r="TO6" s="101"/>
      <c r="TP6" s="101"/>
      <c r="TQ6" s="101"/>
      <c r="TR6" s="101"/>
      <c r="TS6" s="101"/>
      <c r="TT6" s="101"/>
      <c r="TU6" s="101"/>
      <c r="TV6" s="101"/>
      <c r="TW6" s="101"/>
      <c r="TX6" s="101"/>
      <c r="TY6" s="101"/>
      <c r="TZ6" s="101"/>
      <c r="UA6" s="101"/>
      <c r="UB6" s="101"/>
      <c r="UC6" s="101"/>
      <c r="UD6" s="101"/>
      <c r="UE6" s="101"/>
      <c r="UF6" s="101"/>
      <c r="UG6" s="101"/>
      <c r="UH6" s="101"/>
      <c r="UI6" s="101"/>
      <c r="UJ6" s="101"/>
      <c r="UK6" s="101"/>
      <c r="UL6" s="101"/>
      <c r="UM6" s="101"/>
      <c r="UN6" s="101"/>
      <c r="UO6" s="101"/>
      <c r="UP6" s="101"/>
      <c r="UQ6" s="101"/>
      <c r="UR6" s="101"/>
      <c r="US6" s="101"/>
      <c r="UT6" s="101"/>
      <c r="UU6" s="101"/>
      <c r="UV6" s="101"/>
      <c r="UW6" s="101"/>
      <c r="UX6" s="101"/>
      <c r="UY6" s="101"/>
      <c r="UZ6" s="101"/>
      <c r="VA6" s="101"/>
      <c r="VB6" s="101"/>
      <c r="VC6" s="101"/>
      <c r="VD6" s="101"/>
      <c r="VE6" s="101"/>
      <c r="VF6" s="101"/>
      <c r="VG6" s="101"/>
      <c r="VH6" s="101"/>
      <c r="VI6" s="101"/>
      <c r="VJ6" s="101"/>
      <c r="VK6" s="101"/>
      <c r="VL6" s="101"/>
      <c r="VM6" s="101"/>
      <c r="VN6" s="101"/>
      <c r="VO6" s="101"/>
      <c r="VP6" s="101"/>
    </row>
    <row r="7" spans="1:588" ht="135" customHeight="1" x14ac:dyDescent="0.25">
      <c r="A7" s="817" t="s">
        <v>187</v>
      </c>
      <c r="B7" s="495" t="s">
        <v>188</v>
      </c>
      <c r="C7" s="410" t="s">
        <v>189</v>
      </c>
      <c r="D7" s="238" t="s">
        <v>190</v>
      </c>
      <c r="E7" s="371" t="s">
        <v>160</v>
      </c>
      <c r="F7" s="463" t="s">
        <v>191</v>
      </c>
      <c r="G7" s="686" t="s">
        <v>192</v>
      </c>
      <c r="H7" s="411"/>
    </row>
    <row r="8" spans="1:588" ht="150" x14ac:dyDescent="0.25">
      <c r="A8" s="817"/>
      <c r="B8" s="412" t="s">
        <v>193</v>
      </c>
      <c r="C8" s="412" t="s">
        <v>194</v>
      </c>
      <c r="D8" s="359" t="s">
        <v>195</v>
      </c>
      <c r="E8" s="371" t="s">
        <v>160</v>
      </c>
      <c r="F8" s="736" t="s">
        <v>196</v>
      </c>
      <c r="G8" s="686" t="s">
        <v>192</v>
      </c>
      <c r="H8" s="410"/>
    </row>
    <row r="9" spans="1:588" ht="105" x14ac:dyDescent="0.25">
      <c r="A9" s="817"/>
      <c r="B9" s="415" t="s">
        <v>197</v>
      </c>
      <c r="C9" s="365" t="s">
        <v>198</v>
      </c>
      <c r="D9" s="51" t="s">
        <v>199</v>
      </c>
      <c r="E9" s="371" t="s">
        <v>160</v>
      </c>
      <c r="F9" s="464" t="s">
        <v>200</v>
      </c>
      <c r="G9" s="686" t="s">
        <v>201</v>
      </c>
      <c r="H9" s="365"/>
    </row>
    <row r="10" spans="1:588" ht="66" customHeight="1" x14ac:dyDescent="0.25">
      <c r="A10" s="817"/>
      <c r="B10" s="415" t="s">
        <v>202</v>
      </c>
      <c r="C10" s="413" t="s">
        <v>203</v>
      </c>
      <c r="D10" s="51" t="s">
        <v>204</v>
      </c>
      <c r="E10" s="235" t="s">
        <v>165</v>
      </c>
      <c r="F10" s="465" t="s">
        <v>205</v>
      </c>
      <c r="G10" s="686" t="s">
        <v>206</v>
      </c>
      <c r="H10" s="365"/>
    </row>
    <row r="11" spans="1:588" ht="75" x14ac:dyDescent="0.25">
      <c r="A11" s="817"/>
      <c r="B11" s="415" t="s">
        <v>207</v>
      </c>
      <c r="C11" s="413" t="s">
        <v>208</v>
      </c>
      <c r="D11" s="27" t="s">
        <v>209</v>
      </c>
      <c r="E11" s="235" t="s">
        <v>165</v>
      </c>
      <c r="F11" s="465" t="s">
        <v>205</v>
      </c>
      <c r="G11" s="686" t="s">
        <v>206</v>
      </c>
      <c r="H11" s="365"/>
    </row>
    <row r="12" spans="1:588" ht="90" x14ac:dyDescent="0.25">
      <c r="A12" s="817"/>
      <c r="B12" s="415" t="s">
        <v>210</v>
      </c>
      <c r="C12" s="413" t="s">
        <v>211</v>
      </c>
      <c r="D12" s="49" t="s">
        <v>212</v>
      </c>
      <c r="E12" s="235" t="s">
        <v>165</v>
      </c>
      <c r="F12" s="465" t="s">
        <v>213</v>
      </c>
      <c r="G12" s="686" t="s">
        <v>206</v>
      </c>
      <c r="H12" s="365"/>
    </row>
    <row r="13" spans="1:588" ht="90" x14ac:dyDescent="0.25">
      <c r="A13" s="817"/>
      <c r="B13" s="415" t="s">
        <v>214</v>
      </c>
      <c r="C13" s="413" t="s">
        <v>215</v>
      </c>
      <c r="D13" s="240" t="s">
        <v>216</v>
      </c>
      <c r="E13" s="235" t="s">
        <v>165</v>
      </c>
      <c r="F13" s="465" t="s">
        <v>213</v>
      </c>
      <c r="G13" s="686" t="s">
        <v>206</v>
      </c>
      <c r="H13" s="365"/>
    </row>
    <row r="14" spans="1:588" ht="45" x14ac:dyDescent="0.25">
      <c r="A14" s="817"/>
      <c r="B14" s="412" t="s">
        <v>217</v>
      </c>
      <c r="C14" s="365" t="s">
        <v>218</v>
      </c>
      <c r="D14" s="465" t="s">
        <v>219</v>
      </c>
      <c r="E14" s="371" t="s">
        <v>160</v>
      </c>
      <c r="F14" s="465" t="s">
        <v>220</v>
      </c>
      <c r="G14" s="686" t="s">
        <v>192</v>
      </c>
      <c r="H14" s="365"/>
    </row>
    <row r="15" spans="1:588" ht="60" x14ac:dyDescent="0.25">
      <c r="A15" s="817"/>
      <c r="B15" s="415" t="s">
        <v>221</v>
      </c>
      <c r="C15" s="365" t="s">
        <v>222</v>
      </c>
      <c r="D15" s="51" t="s">
        <v>223</v>
      </c>
      <c r="E15" s="234" t="s">
        <v>168</v>
      </c>
      <c r="F15" s="418" t="s">
        <v>224</v>
      </c>
      <c r="G15" s="686" t="s">
        <v>192</v>
      </c>
      <c r="H15" s="365"/>
    </row>
    <row r="16" spans="1:588" ht="120" x14ac:dyDescent="0.25">
      <c r="A16" s="817"/>
      <c r="B16" s="415" t="s">
        <v>225</v>
      </c>
      <c r="C16" s="413" t="s">
        <v>226</v>
      </c>
      <c r="D16" s="51" t="s">
        <v>227</v>
      </c>
      <c r="E16" s="234" t="s">
        <v>168</v>
      </c>
      <c r="F16" s="418" t="s">
        <v>228</v>
      </c>
      <c r="G16" s="498" t="s">
        <v>229</v>
      </c>
      <c r="H16" s="414"/>
    </row>
    <row r="17" spans="1:328" ht="120" x14ac:dyDescent="0.25">
      <c r="A17" s="817"/>
      <c r="B17" s="412" t="s">
        <v>230</v>
      </c>
      <c r="C17" s="365" t="s">
        <v>231</v>
      </c>
      <c r="D17" s="27" t="s">
        <v>232</v>
      </c>
      <c r="E17" s="234" t="s">
        <v>168</v>
      </c>
      <c r="F17" s="418" t="s">
        <v>233</v>
      </c>
      <c r="G17" s="686" t="s">
        <v>234</v>
      </c>
      <c r="H17" s="365"/>
    </row>
    <row r="18" spans="1:328" ht="81" x14ac:dyDescent="0.25">
      <c r="A18" s="817"/>
      <c r="B18" s="415" t="s">
        <v>235</v>
      </c>
      <c r="C18" s="365" t="s">
        <v>236</v>
      </c>
      <c r="D18" s="63" t="s">
        <v>237</v>
      </c>
      <c r="E18" s="372" t="s">
        <v>160</v>
      </c>
      <c r="F18" s="502" t="s">
        <v>238</v>
      </c>
      <c r="G18" s="498" t="s">
        <v>159</v>
      </c>
      <c r="H18" s="410"/>
    </row>
    <row r="19" spans="1:328" ht="75" x14ac:dyDescent="0.25">
      <c r="A19" s="817"/>
      <c r="B19" s="415" t="s">
        <v>239</v>
      </c>
      <c r="C19" s="365" t="s">
        <v>240</v>
      </c>
      <c r="D19" s="63" t="s">
        <v>241</v>
      </c>
      <c r="E19" s="372" t="s">
        <v>160</v>
      </c>
      <c r="F19" s="418" t="s">
        <v>242</v>
      </c>
      <c r="G19" s="498" t="s">
        <v>229</v>
      </c>
      <c r="H19" s="365"/>
    </row>
    <row r="20" spans="1:328" ht="105" x14ac:dyDescent="0.25">
      <c r="A20" s="817"/>
      <c r="B20" s="415" t="s">
        <v>243</v>
      </c>
      <c r="C20" s="365" t="s">
        <v>244</v>
      </c>
      <c r="D20" s="63" t="s">
        <v>245</v>
      </c>
      <c r="E20" s="372" t="s">
        <v>160</v>
      </c>
      <c r="F20" s="310" t="s">
        <v>246</v>
      </c>
      <c r="G20" s="498" t="s">
        <v>159</v>
      </c>
      <c r="H20" s="365"/>
    </row>
    <row r="21" spans="1:328" ht="105" x14ac:dyDescent="0.25">
      <c r="A21" s="817"/>
      <c r="B21" s="415" t="s">
        <v>247</v>
      </c>
      <c r="C21" s="365" t="s">
        <v>248</v>
      </c>
      <c r="D21" s="63" t="s">
        <v>249</v>
      </c>
      <c r="E21" s="234" t="s">
        <v>168</v>
      </c>
      <c r="F21" s="310" t="s">
        <v>250</v>
      </c>
      <c r="G21" s="498" t="s">
        <v>251</v>
      </c>
      <c r="H21" s="365"/>
    </row>
    <row r="22" spans="1:328" ht="120" x14ac:dyDescent="0.25">
      <c r="A22" s="817"/>
      <c r="B22" s="415" t="s">
        <v>252</v>
      </c>
      <c r="C22" s="365" t="s">
        <v>253</v>
      </c>
      <c r="D22" s="63" t="s">
        <v>245</v>
      </c>
      <c r="E22" s="234" t="s">
        <v>168</v>
      </c>
      <c r="F22" s="310" t="s">
        <v>254</v>
      </c>
      <c r="G22" s="498" t="s">
        <v>159</v>
      </c>
      <c r="H22" s="365"/>
    </row>
    <row r="23" spans="1:328" ht="105" x14ac:dyDescent="0.25">
      <c r="A23" s="817"/>
      <c r="B23" s="415" t="s">
        <v>255</v>
      </c>
      <c r="C23" s="415" t="s">
        <v>256</v>
      </c>
      <c r="D23" s="160" t="s">
        <v>257</v>
      </c>
      <c r="E23" s="234" t="s">
        <v>168</v>
      </c>
      <c r="F23" s="501" t="s">
        <v>258</v>
      </c>
      <c r="G23" s="498" t="s">
        <v>159</v>
      </c>
      <c r="H23" s="415"/>
    </row>
    <row r="24" spans="1:328" ht="105" x14ac:dyDescent="0.25">
      <c r="A24" s="818" t="s">
        <v>259</v>
      </c>
      <c r="B24" s="496" t="s">
        <v>260</v>
      </c>
      <c r="C24" s="429" t="s">
        <v>261</v>
      </c>
      <c r="D24" s="63" t="s">
        <v>262</v>
      </c>
      <c r="E24" s="235" t="s">
        <v>165</v>
      </c>
      <c r="F24" s="310" t="s">
        <v>263</v>
      </c>
      <c r="G24" s="498" t="s">
        <v>264</v>
      </c>
      <c r="H24" s="365"/>
    </row>
    <row r="25" spans="1:328" ht="75" x14ac:dyDescent="0.25">
      <c r="A25" s="819"/>
      <c r="B25" s="415" t="s">
        <v>265</v>
      </c>
      <c r="C25" s="365" t="s">
        <v>266</v>
      </c>
      <c r="D25" s="63" t="s">
        <v>267</v>
      </c>
      <c r="E25" s="372" t="s">
        <v>160</v>
      </c>
      <c r="F25" s="466" t="s">
        <v>268</v>
      </c>
      <c r="G25" s="498" t="s">
        <v>159</v>
      </c>
      <c r="H25" s="365"/>
    </row>
    <row r="26" spans="1:328" ht="75" x14ac:dyDescent="0.25">
      <c r="A26" s="819"/>
      <c r="B26" s="415" t="s">
        <v>269</v>
      </c>
      <c r="C26" s="365" t="s">
        <v>270</v>
      </c>
      <c r="D26" s="63" t="s">
        <v>271</v>
      </c>
      <c r="E26" s="233" t="s">
        <v>157</v>
      </c>
      <c r="F26" s="310" t="s">
        <v>272</v>
      </c>
      <c r="G26" s="498" t="s">
        <v>159</v>
      </c>
      <c r="H26" s="365"/>
    </row>
    <row r="27" spans="1:328" ht="75" x14ac:dyDescent="0.25">
      <c r="A27" s="819"/>
      <c r="B27" s="415" t="s">
        <v>273</v>
      </c>
      <c r="C27" s="365" t="s">
        <v>274</v>
      </c>
      <c r="D27" s="63" t="s">
        <v>275</v>
      </c>
      <c r="E27" s="422" t="s">
        <v>174</v>
      </c>
      <c r="F27" s="465" t="s">
        <v>276</v>
      </c>
      <c r="G27" s="498" t="s">
        <v>159</v>
      </c>
      <c r="H27" s="365"/>
    </row>
    <row r="28" spans="1:328" ht="60" x14ac:dyDescent="0.25">
      <c r="A28" s="819"/>
      <c r="B28" s="415" t="s">
        <v>277</v>
      </c>
      <c r="C28" s="365" t="s">
        <v>278</v>
      </c>
      <c r="D28" s="63" t="s">
        <v>279</v>
      </c>
      <c r="E28" s="422" t="s">
        <v>174</v>
      </c>
      <c r="F28" s="467" t="s">
        <v>280</v>
      </c>
      <c r="G28" s="498" t="s">
        <v>159</v>
      </c>
      <c r="H28" s="365"/>
    </row>
    <row r="29" spans="1:328" ht="60" x14ac:dyDescent="0.25">
      <c r="A29" s="820"/>
      <c r="B29" s="497" t="s">
        <v>281</v>
      </c>
      <c r="C29" s="416" t="s">
        <v>282</v>
      </c>
      <c r="D29" s="468" t="s">
        <v>283</v>
      </c>
      <c r="E29" s="422" t="s">
        <v>174</v>
      </c>
      <c r="F29" s="469" t="s">
        <v>284</v>
      </c>
      <c r="G29" s="498" t="s">
        <v>159</v>
      </c>
      <c r="H29" s="365"/>
    </row>
    <row r="30" spans="1:328" ht="33.75" customHeight="1" x14ac:dyDescent="0.25">
      <c r="A30" s="821" t="s">
        <v>285</v>
      </c>
      <c r="B30" s="497" t="s">
        <v>286</v>
      </c>
      <c r="C30" s="416" t="s">
        <v>287</v>
      </c>
      <c r="D30" s="468" t="s">
        <v>288</v>
      </c>
      <c r="E30" s="422" t="s">
        <v>174</v>
      </c>
      <c r="F30" s="469" t="s">
        <v>289</v>
      </c>
      <c r="G30" s="498" t="s">
        <v>159</v>
      </c>
      <c r="H30" s="365"/>
    </row>
    <row r="31" spans="1:328" s="404" customFormat="1" ht="28.7" customHeight="1" x14ac:dyDescent="0.25">
      <c r="A31" s="822"/>
      <c r="B31" s="497" t="s">
        <v>290</v>
      </c>
      <c r="C31" s="417" t="s">
        <v>291</v>
      </c>
      <c r="D31" s="471" t="s">
        <v>292</v>
      </c>
      <c r="E31" s="234" t="s">
        <v>168</v>
      </c>
      <c r="F31" s="470" t="s">
        <v>293</v>
      </c>
      <c r="G31" s="498" t="s">
        <v>229</v>
      </c>
      <c r="H31" s="365"/>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row>
    <row r="32" spans="1:328" ht="45" x14ac:dyDescent="0.25">
      <c r="A32" s="822"/>
      <c r="B32" s="415" t="s">
        <v>294</v>
      </c>
      <c r="C32" s="365" t="s">
        <v>295</v>
      </c>
      <c r="D32" s="63" t="s">
        <v>296</v>
      </c>
      <c r="E32" s="422" t="s">
        <v>174</v>
      </c>
      <c r="F32" s="472" t="s">
        <v>297</v>
      </c>
      <c r="G32" s="687" t="s">
        <v>298</v>
      </c>
      <c r="H32" s="418"/>
    </row>
    <row r="33" spans="1:8" ht="45" x14ac:dyDescent="0.25">
      <c r="A33" s="822"/>
      <c r="B33" s="415" t="s">
        <v>299</v>
      </c>
      <c r="C33" s="365" t="s">
        <v>300</v>
      </c>
      <c r="D33" s="63" t="s">
        <v>301</v>
      </c>
      <c r="E33" s="372" t="s">
        <v>160</v>
      </c>
      <c r="F33" s="473" t="s">
        <v>302</v>
      </c>
      <c r="G33" s="686" t="s">
        <v>303</v>
      </c>
      <c r="H33" s="365"/>
    </row>
    <row r="34" spans="1:8" ht="45" x14ac:dyDescent="0.25">
      <c r="A34" s="822"/>
      <c r="B34" s="415" t="s">
        <v>304</v>
      </c>
      <c r="C34" s="365" t="s">
        <v>305</v>
      </c>
      <c r="D34" s="63" t="s">
        <v>306</v>
      </c>
      <c r="E34" s="372" t="s">
        <v>160</v>
      </c>
      <c r="F34" s="474" t="s">
        <v>307</v>
      </c>
      <c r="G34" s="498" t="s">
        <v>159</v>
      </c>
      <c r="H34" s="365"/>
    </row>
    <row r="35" spans="1:8" ht="45" x14ac:dyDescent="0.25">
      <c r="A35" s="822"/>
      <c r="B35" s="415" t="s">
        <v>308</v>
      </c>
      <c r="C35" s="365" t="s">
        <v>309</v>
      </c>
      <c r="D35" s="468" t="s">
        <v>310</v>
      </c>
      <c r="E35" s="422" t="s">
        <v>174</v>
      </c>
      <c r="F35" s="475" t="s">
        <v>311</v>
      </c>
      <c r="G35" s="498" t="s">
        <v>159</v>
      </c>
      <c r="H35" s="418"/>
    </row>
    <row r="36" spans="1:8" ht="60" x14ac:dyDescent="0.25">
      <c r="A36" s="822"/>
      <c r="B36" s="415" t="s">
        <v>312</v>
      </c>
      <c r="C36" s="498" t="s">
        <v>313</v>
      </c>
      <c r="D36" s="468" t="s">
        <v>314</v>
      </c>
      <c r="E36" s="428" t="s">
        <v>160</v>
      </c>
      <c r="F36" s="310" t="s">
        <v>315</v>
      </c>
      <c r="G36" s="684" t="s">
        <v>316</v>
      </c>
      <c r="H36" s="413"/>
    </row>
    <row r="37" spans="1:8" ht="60" x14ac:dyDescent="0.25">
      <c r="A37" s="822"/>
      <c r="B37" s="415" t="s">
        <v>317</v>
      </c>
      <c r="C37" s="365" t="s">
        <v>318</v>
      </c>
      <c r="D37" s="468" t="s">
        <v>319</v>
      </c>
      <c r="E37" s="372" t="s">
        <v>160</v>
      </c>
      <c r="F37" s="500" t="s">
        <v>320</v>
      </c>
      <c r="G37" s="498" t="s">
        <v>159</v>
      </c>
      <c r="H37" s="365"/>
    </row>
    <row r="38" spans="1:8" ht="45" x14ac:dyDescent="0.25">
      <c r="A38" s="822"/>
      <c r="B38" s="415" t="s">
        <v>321</v>
      </c>
      <c r="C38" s="365" t="s">
        <v>322</v>
      </c>
      <c r="D38" s="63" t="s">
        <v>323</v>
      </c>
      <c r="E38" s="235" t="s">
        <v>165</v>
      </c>
      <c r="F38" s="466" t="s">
        <v>324</v>
      </c>
      <c r="G38" s="498" t="s">
        <v>159</v>
      </c>
      <c r="H38" s="365"/>
    </row>
    <row r="39" spans="1:8" ht="60" x14ac:dyDescent="0.25">
      <c r="A39" s="822"/>
      <c r="B39" s="415" t="s">
        <v>325</v>
      </c>
      <c r="C39" s="499" t="s">
        <v>326</v>
      </c>
      <c r="D39" s="415" t="s">
        <v>327</v>
      </c>
      <c r="E39" s="235" t="s">
        <v>165</v>
      </c>
      <c r="F39" s="466" t="s">
        <v>328</v>
      </c>
      <c r="G39" s="498" t="s">
        <v>329</v>
      </c>
      <c r="H39" s="365"/>
    </row>
    <row r="40" spans="1:8" ht="45" x14ac:dyDescent="0.25">
      <c r="A40" s="822"/>
      <c r="B40" s="415" t="s">
        <v>330</v>
      </c>
      <c r="C40" s="415" t="s">
        <v>331</v>
      </c>
      <c r="D40" s="476" t="s">
        <v>332</v>
      </c>
      <c r="E40" s="422" t="s">
        <v>174</v>
      </c>
      <c r="F40" s="474" t="s">
        <v>333</v>
      </c>
      <c r="G40" s="498" t="s">
        <v>159</v>
      </c>
      <c r="H40" s="365"/>
    </row>
    <row r="41" spans="1:8" ht="45" x14ac:dyDescent="0.25">
      <c r="A41" s="822"/>
      <c r="B41" s="497" t="s">
        <v>334</v>
      </c>
      <c r="C41" s="419" t="s">
        <v>335</v>
      </c>
      <c r="D41" s="476" t="s">
        <v>336</v>
      </c>
      <c r="E41" s="422" t="s">
        <v>174</v>
      </c>
      <c r="F41" s="477" t="s">
        <v>337</v>
      </c>
      <c r="G41" s="498" t="s">
        <v>338</v>
      </c>
      <c r="H41" s="365"/>
    </row>
    <row r="42" spans="1:8" ht="60" x14ac:dyDescent="0.25">
      <c r="A42" s="822"/>
      <c r="B42" s="435" t="s">
        <v>339</v>
      </c>
      <c r="C42" s="420" t="s">
        <v>340</v>
      </c>
      <c r="D42" s="476" t="s">
        <v>341</v>
      </c>
      <c r="E42" s="422" t="s">
        <v>174</v>
      </c>
      <c r="F42" s="474" t="s">
        <v>342</v>
      </c>
      <c r="G42" s="688" t="s">
        <v>343</v>
      </c>
      <c r="H42" s="410"/>
    </row>
    <row r="43" spans="1:8" ht="45" x14ac:dyDescent="0.25">
      <c r="A43" s="822"/>
      <c r="B43" s="495" t="s">
        <v>344</v>
      </c>
      <c r="C43" s="419" t="s">
        <v>345</v>
      </c>
      <c r="D43" s="63" t="s">
        <v>346</v>
      </c>
      <c r="E43" s="372" t="s">
        <v>160</v>
      </c>
      <c r="F43" s="463" t="s">
        <v>347</v>
      </c>
      <c r="G43" s="498" t="s">
        <v>159</v>
      </c>
      <c r="H43" s="365"/>
    </row>
    <row r="44" spans="1:8" ht="52.15" customHeight="1" x14ac:dyDescent="0.25">
      <c r="A44" s="823"/>
      <c r="B44" s="415" t="s">
        <v>348</v>
      </c>
      <c r="C44" s="365" t="s">
        <v>349</v>
      </c>
      <c r="D44" s="63" t="s">
        <v>350</v>
      </c>
      <c r="E44" s="422" t="s">
        <v>174</v>
      </c>
      <c r="F44" s="500" t="s">
        <v>351</v>
      </c>
      <c r="G44" s="498" t="s">
        <v>159</v>
      </c>
      <c r="H44" s="365"/>
    </row>
    <row r="45" spans="1:8" x14ac:dyDescent="0.25">
      <c r="A45" s="160"/>
      <c r="B45" s="421"/>
      <c r="C45" s="160"/>
      <c r="D45" s="160"/>
      <c r="E45" s="160"/>
      <c r="F45" s="160"/>
      <c r="G45" s="689"/>
      <c r="H45" s="160"/>
    </row>
    <row r="46" spans="1:8" x14ac:dyDescent="0.25">
      <c r="A46" s="2"/>
      <c r="B46" s="2"/>
      <c r="C46" s="2"/>
      <c r="D46" s="2"/>
      <c r="F46" s="2"/>
      <c r="G46" s="401"/>
      <c r="H46" s="2"/>
    </row>
    <row r="47" spans="1:8" x14ac:dyDescent="0.25">
      <c r="A47" s="2"/>
      <c r="B47" s="2"/>
      <c r="C47" s="2"/>
      <c r="D47" s="2"/>
      <c r="F47" s="2"/>
      <c r="G47" s="401"/>
      <c r="H47" s="2"/>
    </row>
    <row r="48" spans="1:8" x14ac:dyDescent="0.25">
      <c r="A48" s="2"/>
      <c r="B48" s="2"/>
      <c r="C48" s="2"/>
      <c r="D48" s="2"/>
      <c r="F48" s="2"/>
      <c r="G48" s="401"/>
      <c r="H48" s="2"/>
    </row>
    <row r="49" spans="7:7" s="2" customFormat="1" x14ac:dyDescent="0.25">
      <c r="G49" s="401"/>
    </row>
    <row r="50" spans="7:7" s="2" customFormat="1" x14ac:dyDescent="0.25">
      <c r="G50" s="401"/>
    </row>
    <row r="51" spans="7:7" s="2" customFormat="1" x14ac:dyDescent="0.25">
      <c r="G51" s="401"/>
    </row>
    <row r="52" spans="7:7" s="2" customFormat="1" x14ac:dyDescent="0.25">
      <c r="G52" s="401"/>
    </row>
    <row r="53" spans="7:7" s="2" customFormat="1" x14ac:dyDescent="0.25">
      <c r="G53" s="401"/>
    </row>
    <row r="54" spans="7:7" s="2" customFormat="1" x14ac:dyDescent="0.25">
      <c r="G54" s="401"/>
    </row>
    <row r="55" spans="7:7" s="2" customFormat="1" x14ac:dyDescent="0.25">
      <c r="G55" s="401"/>
    </row>
    <row r="56" spans="7:7" s="2" customFormat="1" x14ac:dyDescent="0.25">
      <c r="G56" s="401"/>
    </row>
    <row r="57" spans="7:7" s="2" customFormat="1" x14ac:dyDescent="0.25">
      <c r="G57" s="401"/>
    </row>
    <row r="58" spans="7:7" s="2" customFormat="1" x14ac:dyDescent="0.25">
      <c r="G58" s="401"/>
    </row>
    <row r="59" spans="7:7" s="2" customFormat="1" x14ac:dyDescent="0.25">
      <c r="G59" s="401"/>
    </row>
    <row r="60" spans="7:7" s="2" customFormat="1" x14ac:dyDescent="0.25">
      <c r="G60" s="401"/>
    </row>
    <row r="61" spans="7:7" s="2" customFormat="1" x14ac:dyDescent="0.25">
      <c r="G61" s="401"/>
    </row>
    <row r="62" spans="7:7" s="2" customFormat="1" x14ac:dyDescent="0.25">
      <c r="G62" s="401"/>
    </row>
    <row r="63" spans="7:7" s="2" customFormat="1" x14ac:dyDescent="0.25">
      <c r="G63" s="401"/>
    </row>
    <row r="64" spans="7:7" s="2" customFormat="1" x14ac:dyDescent="0.25">
      <c r="G64" s="401"/>
    </row>
    <row r="65" spans="7:7" s="2" customFormat="1" x14ac:dyDescent="0.25">
      <c r="G65" s="401"/>
    </row>
    <row r="66" spans="7:7" s="2" customFormat="1" x14ac:dyDescent="0.25">
      <c r="G66" s="401"/>
    </row>
    <row r="67" spans="7:7" s="2" customFormat="1" x14ac:dyDescent="0.25">
      <c r="G67" s="401"/>
    </row>
    <row r="68" spans="7:7" s="2" customFormat="1" x14ac:dyDescent="0.25">
      <c r="G68" s="401"/>
    </row>
    <row r="69" spans="7:7" s="2" customFormat="1" x14ac:dyDescent="0.25">
      <c r="G69" s="401"/>
    </row>
    <row r="70" spans="7:7" s="2" customFormat="1" x14ac:dyDescent="0.25">
      <c r="G70" s="401"/>
    </row>
    <row r="71" spans="7:7" s="2" customFormat="1" x14ac:dyDescent="0.25">
      <c r="G71" s="401"/>
    </row>
    <row r="72" spans="7:7" s="2" customFormat="1" x14ac:dyDescent="0.25">
      <c r="G72" s="401"/>
    </row>
    <row r="73" spans="7:7" s="2" customFormat="1" x14ac:dyDescent="0.25">
      <c r="G73" s="401"/>
    </row>
    <row r="74" spans="7:7" s="2" customFormat="1" x14ac:dyDescent="0.25">
      <c r="G74" s="401"/>
    </row>
    <row r="75" spans="7:7" s="2" customFormat="1" x14ac:dyDescent="0.25">
      <c r="G75" s="401"/>
    </row>
    <row r="76" spans="7:7" s="2" customFormat="1" x14ac:dyDescent="0.25">
      <c r="G76" s="401"/>
    </row>
    <row r="77" spans="7:7" s="2" customFormat="1" x14ac:dyDescent="0.25">
      <c r="G77" s="401"/>
    </row>
    <row r="78" spans="7:7" s="2" customFormat="1" x14ac:dyDescent="0.25">
      <c r="G78" s="401"/>
    </row>
    <row r="79" spans="7:7" s="2" customFormat="1" x14ac:dyDescent="0.25">
      <c r="G79" s="401"/>
    </row>
    <row r="80" spans="7:7" s="2" customFormat="1" x14ac:dyDescent="0.25">
      <c r="G80" s="401"/>
    </row>
    <row r="81" spans="2:7" s="2" customFormat="1" x14ac:dyDescent="0.25">
      <c r="G81" s="401"/>
    </row>
    <row r="82" spans="2:7" s="2" customFormat="1" x14ac:dyDescent="0.25">
      <c r="G82" s="401"/>
    </row>
    <row r="83" spans="2:7" s="2" customFormat="1" x14ac:dyDescent="0.25">
      <c r="G83" s="401"/>
    </row>
    <row r="84" spans="2:7" s="2" customFormat="1" x14ac:dyDescent="0.25">
      <c r="G84" s="401"/>
    </row>
    <row r="85" spans="2:7" s="2" customFormat="1" x14ac:dyDescent="0.25">
      <c r="G85" s="401"/>
    </row>
    <row r="86" spans="2:7" s="2" customFormat="1" x14ac:dyDescent="0.25">
      <c r="G86" s="401"/>
    </row>
    <row r="87" spans="2:7" s="2" customFormat="1" x14ac:dyDescent="0.25">
      <c r="G87" s="401"/>
    </row>
    <row r="88" spans="2:7" s="2" customFormat="1" x14ac:dyDescent="0.25">
      <c r="G88" s="401"/>
    </row>
    <row r="89" spans="2:7" s="2" customFormat="1" x14ac:dyDescent="0.25">
      <c r="G89" s="401"/>
    </row>
    <row r="90" spans="2:7" s="2" customFormat="1" x14ac:dyDescent="0.25">
      <c r="G90" s="401"/>
    </row>
    <row r="91" spans="2:7" s="2" customFormat="1" x14ac:dyDescent="0.25">
      <c r="G91" s="401"/>
    </row>
    <row r="92" spans="2:7" s="2" customFormat="1" x14ac:dyDescent="0.25">
      <c r="B92" s="405"/>
      <c r="G92" s="401"/>
    </row>
    <row r="93" spans="2:7" s="2" customFormat="1" x14ac:dyDescent="0.25">
      <c r="G93" s="401"/>
    </row>
    <row r="94" spans="2:7" s="2" customFormat="1" x14ac:dyDescent="0.25">
      <c r="G94" s="401"/>
    </row>
    <row r="95" spans="2:7" s="2" customFormat="1" x14ac:dyDescent="0.25">
      <c r="G95" s="401"/>
    </row>
    <row r="96" spans="2:7" s="2" customFormat="1" x14ac:dyDescent="0.25">
      <c r="G96" s="401"/>
    </row>
    <row r="97" spans="7:7" s="2" customFormat="1" x14ac:dyDescent="0.25">
      <c r="G97" s="401"/>
    </row>
    <row r="98" spans="7:7" s="2" customFormat="1" x14ac:dyDescent="0.25">
      <c r="G98" s="401"/>
    </row>
    <row r="99" spans="7:7" s="2" customFormat="1" x14ac:dyDescent="0.25">
      <c r="G99" s="401"/>
    </row>
    <row r="100" spans="7:7" s="2" customFormat="1" x14ac:dyDescent="0.25">
      <c r="G100" s="401"/>
    </row>
    <row r="101" spans="7:7" s="2" customFormat="1" x14ac:dyDescent="0.25">
      <c r="G101" s="401"/>
    </row>
    <row r="102" spans="7:7" s="2" customFormat="1" x14ac:dyDescent="0.25">
      <c r="G102" s="401"/>
    </row>
    <row r="103" spans="7:7" s="2" customFormat="1" x14ac:dyDescent="0.25">
      <c r="G103" s="401"/>
    </row>
    <row r="104" spans="7:7" s="2" customFormat="1" x14ac:dyDescent="0.25">
      <c r="G104" s="401"/>
    </row>
    <row r="105" spans="7:7" s="2" customFormat="1" x14ac:dyDescent="0.25">
      <c r="G105" s="401"/>
    </row>
    <row r="106" spans="7:7" s="2" customFormat="1" x14ac:dyDescent="0.25">
      <c r="G106" s="401"/>
    </row>
    <row r="107" spans="7:7" s="2" customFormat="1" x14ac:dyDescent="0.25">
      <c r="G107" s="401"/>
    </row>
    <row r="108" spans="7:7" s="2" customFormat="1" x14ac:dyDescent="0.25">
      <c r="G108" s="401"/>
    </row>
    <row r="109" spans="7:7" s="2" customFormat="1" x14ac:dyDescent="0.25">
      <c r="G109" s="401"/>
    </row>
    <row r="110" spans="7:7" s="2" customFormat="1" x14ac:dyDescent="0.25">
      <c r="G110" s="401"/>
    </row>
    <row r="111" spans="7:7" s="2" customFormat="1" x14ac:dyDescent="0.25">
      <c r="G111" s="401"/>
    </row>
    <row r="112" spans="7:7" s="2" customFormat="1" x14ac:dyDescent="0.25">
      <c r="G112" s="401"/>
    </row>
    <row r="113" spans="7:7" s="2" customFormat="1" x14ac:dyDescent="0.25">
      <c r="G113" s="401"/>
    </row>
    <row r="114" spans="7:7" s="2" customFormat="1" x14ac:dyDescent="0.25">
      <c r="G114" s="401"/>
    </row>
    <row r="115" spans="7:7" s="2" customFormat="1" x14ac:dyDescent="0.25">
      <c r="G115" s="401"/>
    </row>
    <row r="116" spans="7:7" s="2" customFormat="1" x14ac:dyDescent="0.25">
      <c r="G116" s="401"/>
    </row>
    <row r="117" spans="7:7" s="2" customFormat="1" x14ac:dyDescent="0.25">
      <c r="G117" s="401"/>
    </row>
    <row r="118" spans="7:7" s="2" customFormat="1" x14ac:dyDescent="0.25">
      <c r="G118" s="401"/>
    </row>
    <row r="119" spans="7:7" s="2" customFormat="1" x14ac:dyDescent="0.25">
      <c r="G119" s="401"/>
    </row>
    <row r="120" spans="7:7" s="2" customFormat="1" x14ac:dyDescent="0.25">
      <c r="G120" s="401"/>
    </row>
    <row r="121" spans="7:7" s="2" customFormat="1" x14ac:dyDescent="0.25">
      <c r="G121" s="401"/>
    </row>
    <row r="122" spans="7:7" s="2" customFormat="1" x14ac:dyDescent="0.25">
      <c r="G122" s="401"/>
    </row>
    <row r="123" spans="7:7" s="2" customFormat="1" x14ac:dyDescent="0.25">
      <c r="G123" s="401"/>
    </row>
    <row r="124" spans="7:7" s="2" customFormat="1" x14ac:dyDescent="0.25">
      <c r="G124" s="401"/>
    </row>
    <row r="125" spans="7:7" s="2" customFormat="1" x14ac:dyDescent="0.25">
      <c r="G125" s="401"/>
    </row>
    <row r="126" spans="7:7" s="2" customFormat="1" x14ac:dyDescent="0.25">
      <c r="G126" s="401"/>
    </row>
    <row r="127" spans="7:7" s="2" customFormat="1" x14ac:dyDescent="0.25">
      <c r="G127" s="401"/>
    </row>
    <row r="128" spans="7:7" s="2" customFormat="1" x14ac:dyDescent="0.25">
      <c r="G128" s="401"/>
    </row>
    <row r="129" spans="1:8" x14ac:dyDescent="0.25">
      <c r="A129" s="2"/>
      <c r="B129" s="2"/>
      <c r="C129" s="2"/>
      <c r="D129" s="2"/>
      <c r="F129" s="2"/>
      <c r="G129" s="401"/>
      <c r="H129" s="2"/>
    </row>
    <row r="130" spans="1:8" x14ac:dyDescent="0.25">
      <c r="A130" s="399"/>
      <c r="B130" s="399"/>
      <c r="C130" s="399"/>
      <c r="D130" s="399"/>
      <c r="F130" s="399"/>
      <c r="G130" s="690"/>
      <c r="H130" s="399"/>
    </row>
  </sheetData>
  <mergeCells count="5">
    <mergeCell ref="J1:K1"/>
    <mergeCell ref="A2:A6"/>
    <mergeCell ref="A7:A23"/>
    <mergeCell ref="A24:A29"/>
    <mergeCell ref="A30:A44"/>
  </mergeCells>
  <pageMargins left="0.7" right="0.7" top="0.75" bottom="0.75" header="0.3" footer="0.3"/>
  <pageSetup paperSize="8" scale="1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26779-B622-4A48-82D3-D6BDF23FF6F3}">
  <dimension ref="A1:AV46"/>
  <sheetViews>
    <sheetView showGridLines="0" topLeftCell="A2" zoomScale="70" zoomScaleNormal="70" workbookViewId="0">
      <pane xSplit="1" ySplit="1" topLeftCell="B3" activePane="bottomRight" state="frozen"/>
      <selection pane="topRight" activeCell="B2" sqref="B2"/>
      <selection pane="bottomLeft" activeCell="A3" sqref="A3"/>
      <selection pane="bottomRight" activeCell="S21" sqref="S21"/>
    </sheetView>
  </sheetViews>
  <sheetFormatPr defaultRowHeight="15" customHeight="1" x14ac:dyDescent="0.25"/>
  <cols>
    <col min="1" max="1" width="46.28515625" style="2" customWidth="1"/>
    <col min="2" max="3" width="6.85546875" customWidth="1"/>
    <col min="4" max="4" width="28.85546875" customWidth="1"/>
    <col min="5" max="5" width="9.28515625" customWidth="1"/>
    <col min="6" max="6" width="5.7109375" customWidth="1"/>
    <col min="7" max="48" width="6.85546875" customWidth="1"/>
  </cols>
  <sheetData>
    <row r="1" spans="1:48" ht="15.75" thickBot="1" x14ac:dyDescent="0.3">
      <c r="B1" s="831"/>
      <c r="C1" s="832"/>
      <c r="D1" s="832"/>
      <c r="E1" s="832"/>
      <c r="F1" s="832"/>
      <c r="G1" s="832"/>
      <c r="H1" s="832"/>
      <c r="I1" s="69"/>
      <c r="J1" s="839" t="s">
        <v>352</v>
      </c>
      <c r="K1" s="840"/>
      <c r="L1" s="840"/>
      <c r="M1" s="840"/>
      <c r="N1" s="840"/>
      <c r="O1" s="840"/>
      <c r="P1" s="840"/>
      <c r="Q1" s="840"/>
      <c r="R1" s="840"/>
      <c r="S1" s="840"/>
      <c r="T1" s="840"/>
      <c r="U1" s="840"/>
      <c r="V1" s="840"/>
      <c r="W1" s="840"/>
      <c r="X1" s="840"/>
      <c r="Y1" s="841"/>
      <c r="Z1" s="841"/>
      <c r="AA1" s="840"/>
      <c r="AB1" s="832" t="s">
        <v>259</v>
      </c>
      <c r="AC1" s="831"/>
      <c r="AD1" s="831"/>
      <c r="AE1" s="831"/>
      <c r="AF1" s="831"/>
      <c r="AG1" s="831"/>
      <c r="AH1" s="831"/>
      <c r="AI1" s="69"/>
      <c r="AJ1" s="832" t="s">
        <v>353</v>
      </c>
      <c r="AK1" s="832"/>
      <c r="AL1" s="832"/>
      <c r="AM1" s="832"/>
      <c r="AN1" s="832"/>
      <c r="AO1" s="832"/>
      <c r="AP1" s="832"/>
      <c r="AQ1" s="832"/>
      <c r="AR1" s="832"/>
      <c r="AS1" s="832"/>
      <c r="AT1" s="832"/>
      <c r="AU1" s="832"/>
      <c r="AV1" s="832"/>
    </row>
    <row r="2" spans="1:48" ht="201" customHeight="1" thickBot="1" x14ac:dyDescent="0.3">
      <c r="A2" s="120"/>
      <c r="B2" s="136" t="s">
        <v>354</v>
      </c>
      <c r="C2" s="140" t="s">
        <v>355</v>
      </c>
      <c r="D2" s="139" t="s">
        <v>356</v>
      </c>
      <c r="E2" s="140" t="s">
        <v>162</v>
      </c>
      <c r="F2" s="140" t="s">
        <v>170</v>
      </c>
      <c r="G2" s="140" t="s">
        <v>176</v>
      </c>
      <c r="H2" s="141" t="s">
        <v>357</v>
      </c>
      <c r="I2" s="136" t="s">
        <v>358</v>
      </c>
      <c r="J2" s="292" t="s">
        <v>188</v>
      </c>
      <c r="K2" s="293" t="s">
        <v>193</v>
      </c>
      <c r="L2" s="293" t="s">
        <v>359</v>
      </c>
      <c r="M2" s="293" t="s">
        <v>360</v>
      </c>
      <c r="N2" s="293" t="s">
        <v>361</v>
      </c>
      <c r="O2" s="293" t="s">
        <v>362</v>
      </c>
      <c r="P2" s="293" t="s">
        <v>363</v>
      </c>
      <c r="Q2" s="293" t="s">
        <v>364</v>
      </c>
      <c r="R2" s="293" t="s">
        <v>365</v>
      </c>
      <c r="S2" s="293" t="s">
        <v>366</v>
      </c>
      <c r="T2" s="293" t="s">
        <v>367</v>
      </c>
      <c r="U2" s="293" t="s">
        <v>368</v>
      </c>
      <c r="V2" s="293" t="s">
        <v>235</v>
      </c>
      <c r="W2" s="293" t="s">
        <v>239</v>
      </c>
      <c r="X2" s="294" t="s">
        <v>369</v>
      </c>
      <c r="Y2" s="505" t="s">
        <v>247</v>
      </c>
      <c r="Z2" s="506" t="s">
        <v>370</v>
      </c>
      <c r="AA2" s="507" t="s">
        <v>371</v>
      </c>
      <c r="AB2" s="139" t="s">
        <v>260</v>
      </c>
      <c r="AC2" s="140" t="s">
        <v>265</v>
      </c>
      <c r="AD2" s="140" t="s">
        <v>269</v>
      </c>
      <c r="AE2" s="140" t="s">
        <v>273</v>
      </c>
      <c r="AF2" s="140" t="s">
        <v>277</v>
      </c>
      <c r="AG2" s="140" t="s">
        <v>372</v>
      </c>
      <c r="AH2" s="141" t="s">
        <v>286</v>
      </c>
      <c r="AI2" s="141" t="s">
        <v>373</v>
      </c>
      <c r="AJ2" s="142" t="s">
        <v>374</v>
      </c>
      <c r="AK2" s="139" t="s">
        <v>299</v>
      </c>
      <c r="AL2" s="139" t="s">
        <v>304</v>
      </c>
      <c r="AM2" s="140" t="s">
        <v>375</v>
      </c>
      <c r="AN2" s="140" t="s">
        <v>376</v>
      </c>
      <c r="AO2" s="494" t="s">
        <v>377</v>
      </c>
      <c r="AP2" s="140" t="s">
        <v>312</v>
      </c>
      <c r="AQ2" s="494" t="s">
        <v>378</v>
      </c>
      <c r="AR2" s="517" t="s">
        <v>325</v>
      </c>
      <c r="AS2" s="140" t="s">
        <v>330</v>
      </c>
      <c r="AT2" s="140" t="s">
        <v>379</v>
      </c>
      <c r="AU2" s="98" t="s">
        <v>380</v>
      </c>
      <c r="AV2" s="143" t="s">
        <v>381</v>
      </c>
    </row>
    <row r="3" spans="1:48" ht="49.5" customHeight="1" thickBot="1" x14ac:dyDescent="0.3">
      <c r="A3" s="436" t="s">
        <v>382</v>
      </c>
      <c r="B3" s="510"/>
      <c r="C3" s="609"/>
      <c r="D3" s="563"/>
      <c r="E3" s="288"/>
      <c r="F3" s="445"/>
      <c r="G3" s="288"/>
      <c r="H3" s="288"/>
      <c r="I3" s="8"/>
      <c r="J3" s="511"/>
      <c r="K3" s="433" t="s">
        <v>383</v>
      </c>
      <c r="L3" s="511"/>
      <c r="M3" s="523"/>
      <c r="N3" s="445"/>
      <c r="O3" s="445"/>
      <c r="P3" s="533" t="s">
        <v>384</v>
      </c>
      <c r="Q3" s="445"/>
      <c r="R3" s="445"/>
      <c r="S3" s="549" t="s">
        <v>385</v>
      </c>
      <c r="T3" s="445"/>
      <c r="U3" s="511"/>
      <c r="V3" s="511"/>
      <c r="W3" s="511"/>
      <c r="X3" s="511"/>
      <c r="Y3" s="511"/>
      <c r="Z3" s="511"/>
      <c r="AA3" s="511"/>
      <c r="AB3" s="511"/>
      <c r="AD3" s="564"/>
      <c r="AE3" s="524" t="s">
        <v>386</v>
      </c>
      <c r="AF3" s="533" t="s">
        <v>387</v>
      </c>
      <c r="AG3" s="367"/>
      <c r="AH3" s="537" t="s">
        <v>388</v>
      </c>
      <c r="AI3" s="526"/>
      <c r="AJ3" s="511"/>
      <c r="AK3" s="511"/>
      <c r="AL3" s="533" t="s">
        <v>389</v>
      </c>
      <c r="AM3" s="536" t="s">
        <v>390</v>
      </c>
      <c r="AN3" s="537" t="s">
        <v>391</v>
      </c>
      <c r="AO3" s="367" t="s">
        <v>392</v>
      </c>
      <c r="AP3" s="512"/>
      <c r="AQ3" s="525"/>
      <c r="AR3" s="367" t="s">
        <v>393</v>
      </c>
      <c r="AS3" s="367" t="s">
        <v>393</v>
      </c>
      <c r="AU3" s="513"/>
      <c r="AV3" s="533" t="s">
        <v>394</v>
      </c>
    </row>
    <row r="4" spans="1:48" ht="13.5" customHeight="1" thickBot="1" x14ac:dyDescent="0.3">
      <c r="A4" s="436" t="s">
        <v>395</v>
      </c>
      <c r="B4" s="504"/>
      <c r="C4" s="133"/>
      <c r="D4" s="133"/>
      <c r="E4" s="133"/>
      <c r="F4" s="133"/>
      <c r="G4" s="133"/>
      <c r="H4" s="133"/>
      <c r="I4" s="8"/>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508"/>
      <c r="AJ4" s="133"/>
      <c r="AK4" s="133"/>
      <c r="AL4" s="133"/>
      <c r="AM4" s="133"/>
      <c r="AN4" s="133"/>
      <c r="AO4" s="133"/>
      <c r="AP4" s="509"/>
      <c r="AQ4" s="133"/>
      <c r="AR4" s="133"/>
      <c r="AS4" s="133"/>
      <c r="AT4" s="133"/>
      <c r="AU4" s="134"/>
      <c r="AV4" s="133"/>
    </row>
    <row r="5" spans="1:48" ht="23.45" customHeight="1" x14ac:dyDescent="0.25">
      <c r="A5" s="538" t="s">
        <v>396</v>
      </c>
      <c r="B5" s="836"/>
      <c r="C5" s="613"/>
      <c r="D5" s="610"/>
      <c r="E5" s="539"/>
      <c r="F5" s="824" t="s">
        <v>397</v>
      </c>
      <c r="G5" s="827" t="s">
        <v>398</v>
      </c>
      <c r="H5" s="827" t="s">
        <v>398</v>
      </c>
      <c r="I5" s="838"/>
      <c r="J5" s="827" t="s">
        <v>398</v>
      </c>
      <c r="K5" s="843" t="s">
        <v>399</v>
      </c>
      <c r="L5" s="827" t="s">
        <v>398</v>
      </c>
      <c r="M5" s="540"/>
      <c r="N5" s="158"/>
      <c r="O5" s="541"/>
      <c r="P5" s="533" t="s">
        <v>384</v>
      </c>
      <c r="Q5" s="542"/>
      <c r="R5" s="542"/>
      <c r="S5" s="533" t="s">
        <v>385</v>
      </c>
      <c r="T5" s="367"/>
      <c r="U5" s="827" t="s">
        <v>398</v>
      </c>
      <c r="V5" s="367"/>
      <c r="W5" s="853" t="s">
        <v>398</v>
      </c>
      <c r="X5" s="212" t="s">
        <v>400</v>
      </c>
      <c r="Y5" s="853" t="s">
        <v>398</v>
      </c>
      <c r="Z5" s="853" t="s">
        <v>398</v>
      </c>
      <c r="AA5" s="543" t="s">
        <v>401</v>
      </c>
      <c r="AB5" s="367"/>
      <c r="AC5" s="827" t="s">
        <v>398</v>
      </c>
      <c r="AD5" s="365"/>
      <c r="AE5" s="365"/>
      <c r="AF5" s="365"/>
      <c r="AG5" s="365"/>
      <c r="AH5" s="544"/>
      <c r="AI5" s="827" t="s">
        <v>398</v>
      </c>
      <c r="AJ5" s="856" t="s">
        <v>402</v>
      </c>
      <c r="AK5" s="367" t="s">
        <v>403</v>
      </c>
      <c r="AL5" s="160"/>
      <c r="AM5" s="545"/>
      <c r="AN5" s="542"/>
      <c r="AO5" s="545"/>
      <c r="AP5" s="842" t="s">
        <v>398</v>
      </c>
      <c r="AQ5" s="552" t="s">
        <v>404</v>
      </c>
      <c r="AR5" s="546"/>
      <c r="AS5" s="546"/>
      <c r="AT5" s="533" t="s">
        <v>405</v>
      </c>
      <c r="AU5" s="848" t="s">
        <v>398</v>
      </c>
      <c r="AV5" s="546"/>
    </row>
    <row r="6" spans="1:48" ht="67.900000000000006" customHeight="1" x14ac:dyDescent="0.25">
      <c r="A6" s="547" t="s">
        <v>406</v>
      </c>
      <c r="B6" s="836"/>
      <c r="C6" s="613"/>
      <c r="D6" s="548" t="s">
        <v>407</v>
      </c>
      <c r="E6" s="542"/>
      <c r="F6" s="825"/>
      <c r="G6" s="828"/>
      <c r="H6" s="828"/>
      <c r="I6" s="836"/>
      <c r="J6" s="828"/>
      <c r="K6" s="844"/>
      <c r="L6" s="828"/>
      <c r="M6" s="414" t="s">
        <v>408</v>
      </c>
      <c r="N6" s="365" t="s">
        <v>409</v>
      </c>
      <c r="O6" s="546"/>
      <c r="Q6" s="542"/>
      <c r="R6" s="542"/>
      <c r="T6" s="367"/>
      <c r="U6" s="828"/>
      <c r="V6" s="367" t="s">
        <v>410</v>
      </c>
      <c r="W6" s="854"/>
      <c r="X6" s="833" t="s">
        <v>398</v>
      </c>
      <c r="Y6" s="854"/>
      <c r="Z6" s="854"/>
      <c r="AA6" s="365"/>
      <c r="AB6" s="160"/>
      <c r="AC6" s="828"/>
      <c r="AD6" s="550"/>
      <c r="AE6" s="594" t="s">
        <v>411</v>
      </c>
      <c r="AF6" s="551"/>
      <c r="AG6" s="410" t="s">
        <v>412</v>
      </c>
      <c r="AH6" s="365"/>
      <c r="AI6" s="828"/>
      <c r="AJ6" s="857"/>
      <c r="AK6" s="850" t="s">
        <v>398</v>
      </c>
      <c r="AL6" s="367"/>
      <c r="AM6" s="542"/>
      <c r="AN6" s="542"/>
      <c r="AO6" s="542"/>
      <c r="AP6" s="828"/>
      <c r="AR6" s="553"/>
      <c r="AS6" s="553"/>
      <c r="AT6" s="553"/>
      <c r="AU6" s="848"/>
      <c r="AV6" s="554"/>
    </row>
    <row r="7" spans="1:48" ht="44.45" customHeight="1" x14ac:dyDescent="0.25">
      <c r="A7" s="547" t="s">
        <v>413</v>
      </c>
      <c r="B7" s="836"/>
      <c r="C7" s="613"/>
      <c r="D7" s="611" t="s">
        <v>414</v>
      </c>
      <c r="E7" s="542"/>
      <c r="F7" s="825"/>
      <c r="G7" s="828"/>
      <c r="H7" s="828"/>
      <c r="I7" s="836"/>
      <c r="J7" s="828"/>
      <c r="K7" s="844"/>
      <c r="L7" s="846"/>
      <c r="M7" s="830" t="s">
        <v>397</v>
      </c>
      <c r="N7" s="462" t="s">
        <v>415</v>
      </c>
      <c r="O7" s="553"/>
      <c r="P7" s="542"/>
      <c r="Q7" s="542"/>
      <c r="R7" s="367" t="s">
        <v>416</v>
      </c>
      <c r="S7" s="542"/>
      <c r="T7" s="367"/>
      <c r="U7" s="828"/>
      <c r="V7" s="367"/>
      <c r="W7" s="854"/>
      <c r="X7" s="834"/>
      <c r="Y7" s="854"/>
      <c r="Z7" s="854"/>
      <c r="AA7" s="411"/>
      <c r="AB7" s="367"/>
      <c r="AC7" s="828"/>
      <c r="AD7" s="367"/>
      <c r="AE7" s="411"/>
      <c r="AF7" s="367"/>
      <c r="AG7" s="411"/>
      <c r="AH7" s="411"/>
      <c r="AI7" s="828"/>
      <c r="AJ7" s="858"/>
      <c r="AK7" s="851"/>
      <c r="AL7" s="367"/>
      <c r="AM7" s="542"/>
      <c r="AN7" s="542"/>
      <c r="AO7" s="542"/>
      <c r="AP7" s="828"/>
      <c r="AQ7" s="542"/>
      <c r="AR7" s="542"/>
      <c r="AS7" s="542"/>
      <c r="AT7" s="542"/>
      <c r="AU7" s="848"/>
      <c r="AV7" s="553"/>
    </row>
    <row r="8" spans="1:48" ht="37.9" customHeight="1" x14ac:dyDescent="0.25">
      <c r="A8" s="547" t="s">
        <v>417</v>
      </c>
      <c r="B8" s="836"/>
      <c r="C8" s="613"/>
      <c r="D8" s="156"/>
      <c r="E8" s="533" t="s">
        <v>418</v>
      </c>
      <c r="F8" s="825"/>
      <c r="G8" s="828"/>
      <c r="H8" s="828"/>
      <c r="I8" s="836"/>
      <c r="J8" s="828"/>
      <c r="K8" s="844"/>
      <c r="L8" s="846"/>
      <c r="M8" s="830"/>
      <c r="N8" s="156"/>
      <c r="O8" s="542"/>
      <c r="P8" s="542"/>
      <c r="Q8" s="542"/>
      <c r="R8" s="542"/>
      <c r="S8" s="542"/>
      <c r="T8" s="367"/>
      <c r="U8" s="828"/>
      <c r="V8" s="367"/>
      <c r="W8" s="854"/>
      <c r="X8" s="834"/>
      <c r="Y8" s="854"/>
      <c r="Z8" s="854"/>
      <c r="AA8" s="367"/>
      <c r="AB8" s="367" t="s">
        <v>419</v>
      </c>
      <c r="AC8" s="828"/>
      <c r="AD8" s="367"/>
      <c r="AE8" s="367"/>
      <c r="AF8" s="367"/>
      <c r="AG8" s="367"/>
      <c r="AH8" s="367"/>
      <c r="AI8" s="828"/>
      <c r="AJ8" s="858"/>
      <c r="AK8" s="851"/>
      <c r="AL8" s="367"/>
      <c r="AM8" s="542"/>
      <c r="AN8" s="542"/>
      <c r="AO8" s="542"/>
      <c r="AP8" s="828"/>
      <c r="AQ8" s="542"/>
      <c r="AR8" s="542"/>
      <c r="AS8" s="542"/>
      <c r="AT8" s="542"/>
      <c r="AU8" s="848"/>
      <c r="AV8" s="542"/>
    </row>
    <row r="9" spans="1:48" x14ac:dyDescent="0.25">
      <c r="A9" s="547" t="s">
        <v>420</v>
      </c>
      <c r="B9" s="836"/>
      <c r="C9" s="613"/>
      <c r="D9" s="156"/>
      <c r="E9" s="542"/>
      <c r="F9" s="825"/>
      <c r="G9" s="828"/>
      <c r="H9" s="828"/>
      <c r="I9" s="836"/>
      <c r="J9" s="828"/>
      <c r="K9" s="844"/>
      <c r="L9" s="846"/>
      <c r="M9" s="830"/>
      <c r="N9" s="156"/>
      <c r="O9" s="542"/>
      <c r="P9" s="542"/>
      <c r="Q9" s="542"/>
      <c r="R9" s="542"/>
      <c r="S9" s="542"/>
      <c r="T9" s="367"/>
      <c r="U9" s="828"/>
      <c r="V9" s="367"/>
      <c r="W9" s="854"/>
      <c r="X9" s="834"/>
      <c r="Y9" s="854"/>
      <c r="Z9" s="854"/>
      <c r="AA9" s="367"/>
      <c r="AB9" s="367"/>
      <c r="AC9" s="828"/>
      <c r="AD9" s="367"/>
      <c r="AE9" s="367"/>
      <c r="AF9" s="367"/>
      <c r="AG9" s="367"/>
      <c r="AH9" s="367"/>
      <c r="AI9" s="828"/>
      <c r="AJ9" s="858"/>
      <c r="AK9" s="851"/>
      <c r="AL9" s="367"/>
      <c r="AM9" s="542"/>
      <c r="AN9" s="542"/>
      <c r="AO9" s="542"/>
      <c r="AP9" s="828"/>
      <c r="AQ9" s="542"/>
      <c r="AR9" s="542"/>
      <c r="AS9" s="542"/>
      <c r="AT9" s="542"/>
      <c r="AU9" s="848"/>
      <c r="AV9" s="542"/>
    </row>
    <row r="10" spans="1:48" ht="30.6" customHeight="1" x14ac:dyDescent="0.25">
      <c r="A10" s="547" t="s">
        <v>421</v>
      </c>
      <c r="B10" s="836"/>
      <c r="C10" s="613"/>
      <c r="D10" s="462" t="s">
        <v>422</v>
      </c>
      <c r="E10" s="542"/>
      <c r="F10" s="825"/>
      <c r="G10" s="828"/>
      <c r="H10" s="828"/>
      <c r="I10" s="836"/>
      <c r="J10" s="828"/>
      <c r="K10" s="844"/>
      <c r="L10" s="846"/>
      <c r="M10" s="830"/>
      <c r="N10" s="156"/>
      <c r="O10" s="367"/>
      <c r="P10" s="367"/>
      <c r="Q10" s="367"/>
      <c r="R10" s="367"/>
      <c r="S10" s="367"/>
      <c r="T10" s="367"/>
      <c r="U10" s="828"/>
      <c r="V10" s="367"/>
      <c r="W10" s="854"/>
      <c r="X10" s="834"/>
      <c r="Y10" s="854"/>
      <c r="Z10" s="854"/>
      <c r="AA10" s="367"/>
      <c r="AB10" s="367"/>
      <c r="AC10" s="828"/>
      <c r="AD10" s="367"/>
      <c r="AE10" s="367"/>
      <c r="AF10" s="367"/>
      <c r="AG10" s="367"/>
      <c r="AH10" s="367"/>
      <c r="AI10" s="828"/>
      <c r="AJ10" s="858"/>
      <c r="AK10" s="851"/>
      <c r="AL10" s="367"/>
      <c r="AM10" s="542"/>
      <c r="AN10" s="542"/>
      <c r="AO10" s="542"/>
      <c r="AP10" s="828"/>
      <c r="AQ10" s="542"/>
      <c r="AR10" s="542"/>
      <c r="AS10" s="542"/>
      <c r="AT10" s="542"/>
      <c r="AU10" s="848"/>
      <c r="AV10" s="542"/>
    </row>
    <row r="11" spans="1:48" ht="44.25" customHeight="1" x14ac:dyDescent="0.25">
      <c r="A11" s="547" t="s">
        <v>423</v>
      </c>
      <c r="B11" s="836"/>
      <c r="C11" s="613"/>
      <c r="D11" s="462" t="s">
        <v>424</v>
      </c>
      <c r="E11" s="542"/>
      <c r="F11" s="825"/>
      <c r="G11" s="828"/>
      <c r="H11" s="828"/>
      <c r="I11" s="836"/>
      <c r="J11" s="828"/>
      <c r="K11" s="844"/>
      <c r="L11" s="846"/>
      <c r="M11" s="830"/>
      <c r="N11" s="156"/>
      <c r="O11" s="367"/>
      <c r="P11" s="160"/>
      <c r="Q11" s="431"/>
      <c r="R11" s="367"/>
      <c r="S11" s="367"/>
      <c r="T11" s="367"/>
      <c r="U11" s="828"/>
      <c r="V11" s="367"/>
      <c r="W11" s="854"/>
      <c r="X11" s="834"/>
      <c r="Y11" s="854"/>
      <c r="Z11" s="854"/>
      <c r="AA11" s="367"/>
      <c r="AB11" s="367"/>
      <c r="AC11" s="828"/>
      <c r="AD11" s="367"/>
      <c r="AE11" s="367"/>
      <c r="AF11" s="367"/>
      <c r="AG11" s="367"/>
      <c r="AH11" s="367"/>
      <c r="AI11" s="828"/>
      <c r="AJ11" s="858"/>
      <c r="AK11" s="851"/>
      <c r="AL11" s="367"/>
      <c r="AM11" s="542"/>
      <c r="AN11" s="542"/>
      <c r="AO11" s="542"/>
      <c r="AP11" s="828"/>
      <c r="AQ11" s="542"/>
      <c r="AR11" s="542"/>
      <c r="AS11" s="542"/>
      <c r="AT11" s="542"/>
      <c r="AU11" s="848"/>
      <c r="AV11" s="542"/>
    </row>
    <row r="12" spans="1:48" ht="13.5" customHeight="1" x14ac:dyDescent="0.25">
      <c r="A12" s="547" t="s">
        <v>425</v>
      </c>
      <c r="B12" s="836"/>
      <c r="C12" s="613"/>
      <c r="D12" s="156" t="s">
        <v>426</v>
      </c>
      <c r="E12" s="542"/>
      <c r="F12" s="825"/>
      <c r="G12" s="828"/>
      <c r="H12" s="828"/>
      <c r="I12" s="836"/>
      <c r="J12" s="828"/>
      <c r="K12" s="844"/>
      <c r="L12" s="846"/>
      <c r="M12" s="830"/>
      <c r="N12" s="156"/>
      <c r="O12" s="367"/>
      <c r="P12" s="367"/>
      <c r="Q12" s="367"/>
      <c r="R12" s="367"/>
      <c r="S12" s="367"/>
      <c r="T12" s="367"/>
      <c r="U12" s="828"/>
      <c r="V12" s="367"/>
      <c r="W12" s="854"/>
      <c r="X12" s="834"/>
      <c r="Y12" s="854"/>
      <c r="Z12" s="854"/>
      <c r="AA12" s="367"/>
      <c r="AB12" s="367" t="s">
        <v>419</v>
      </c>
      <c r="AC12" s="828"/>
      <c r="AD12" s="367"/>
      <c r="AE12" s="367"/>
      <c r="AF12" s="367"/>
      <c r="AG12" s="367" t="s">
        <v>427</v>
      </c>
      <c r="AH12" s="367"/>
      <c r="AI12" s="828"/>
      <c r="AJ12" s="858"/>
      <c r="AK12" s="851"/>
      <c r="AL12" s="367"/>
      <c r="AM12" s="542"/>
      <c r="AN12" s="542"/>
      <c r="AO12" s="542"/>
      <c r="AP12" s="828"/>
      <c r="AQ12" s="542"/>
      <c r="AR12" s="542"/>
      <c r="AS12" s="542"/>
      <c r="AT12" s="542"/>
      <c r="AU12" s="848"/>
      <c r="AV12" s="542"/>
    </row>
    <row r="13" spans="1:48" ht="13.5" customHeight="1" x14ac:dyDescent="0.25">
      <c r="A13" s="547" t="s">
        <v>428</v>
      </c>
      <c r="B13" s="836"/>
      <c r="C13" s="613"/>
      <c r="D13" s="156"/>
      <c r="E13" s="542"/>
      <c r="F13" s="825"/>
      <c r="G13" s="828"/>
      <c r="H13" s="828"/>
      <c r="I13" s="836"/>
      <c r="J13" s="828"/>
      <c r="K13" s="844"/>
      <c r="L13" s="846"/>
      <c r="M13" s="830"/>
      <c r="N13" s="156"/>
      <c r="O13" s="367"/>
      <c r="P13" s="367"/>
      <c r="Q13" s="367"/>
      <c r="R13" s="367"/>
      <c r="S13" s="367"/>
      <c r="T13" s="367"/>
      <c r="U13" s="828"/>
      <c r="V13" s="367"/>
      <c r="W13" s="854"/>
      <c r="X13" s="834"/>
      <c r="Y13" s="854"/>
      <c r="Z13" s="854"/>
      <c r="AA13" s="367"/>
      <c r="AB13" s="367"/>
      <c r="AC13" s="828"/>
      <c r="AD13" s="367"/>
      <c r="AE13" s="367"/>
      <c r="AF13" s="367"/>
      <c r="AG13" s="367"/>
      <c r="AH13" s="367"/>
      <c r="AI13" s="828"/>
      <c r="AJ13" s="858"/>
      <c r="AK13" s="851"/>
      <c r="AL13" s="367"/>
      <c r="AM13" s="542"/>
      <c r="AN13" s="542"/>
      <c r="AO13" s="542"/>
      <c r="AP13" s="828"/>
      <c r="AQ13" s="542"/>
      <c r="AR13" s="542"/>
      <c r="AS13" s="542"/>
      <c r="AT13" s="542"/>
      <c r="AU13" s="848"/>
      <c r="AV13" s="542"/>
    </row>
    <row r="14" spans="1:48" ht="22.5" customHeight="1" x14ac:dyDescent="0.25">
      <c r="A14" s="538" t="s">
        <v>429</v>
      </c>
      <c r="B14" s="836"/>
      <c r="C14" s="613"/>
      <c r="D14" s="610"/>
      <c r="E14" s="539"/>
      <c r="F14" s="825"/>
      <c r="G14" s="828"/>
      <c r="H14" s="828"/>
      <c r="I14" s="836"/>
      <c r="J14" s="828"/>
      <c r="K14" s="844"/>
      <c r="L14" s="846"/>
      <c r="M14" s="830"/>
      <c r="N14" s="156"/>
      <c r="O14" s="367"/>
      <c r="P14" s="533" t="s">
        <v>430</v>
      </c>
      <c r="Q14" s="367"/>
      <c r="R14" s="367"/>
      <c r="S14" s="533" t="s">
        <v>385</v>
      </c>
      <c r="T14" s="367"/>
      <c r="U14" s="828"/>
      <c r="V14" s="367"/>
      <c r="W14" s="854"/>
      <c r="X14" s="834"/>
      <c r="Y14" s="854"/>
      <c r="Z14" s="854"/>
      <c r="AA14" s="367"/>
      <c r="AB14" s="367"/>
      <c r="AC14" s="828"/>
      <c r="AD14" s="367"/>
      <c r="AE14" s="367"/>
      <c r="AF14" s="367"/>
      <c r="AG14" s="367"/>
      <c r="AH14" s="367"/>
      <c r="AI14" s="828"/>
      <c r="AJ14" s="858"/>
      <c r="AK14" s="851"/>
      <c r="AL14" s="367"/>
      <c r="AM14" s="542"/>
      <c r="AN14" s="542"/>
      <c r="AO14" s="542"/>
      <c r="AP14" s="828"/>
      <c r="AQ14" s="542"/>
      <c r="AR14" s="542"/>
      <c r="AS14" s="542"/>
      <c r="AT14" s="542"/>
      <c r="AU14" s="848"/>
      <c r="AV14" s="542"/>
    </row>
    <row r="15" spans="1:48" ht="21" customHeight="1" x14ac:dyDescent="0.25">
      <c r="A15" s="547" t="s">
        <v>406</v>
      </c>
      <c r="B15" s="836"/>
      <c r="C15" s="613"/>
      <c r="D15" s="548" t="s">
        <v>431</v>
      </c>
      <c r="E15" s="542"/>
      <c r="F15" s="825"/>
      <c r="G15" s="828"/>
      <c r="H15" s="828"/>
      <c r="I15" s="836"/>
      <c r="J15" s="828"/>
      <c r="K15" s="844"/>
      <c r="L15" s="846"/>
      <c r="M15" s="830"/>
      <c r="N15" s="156"/>
      <c r="O15" s="367"/>
      <c r="P15" s="367"/>
      <c r="Q15" s="367"/>
      <c r="R15" s="367"/>
      <c r="S15" s="367"/>
      <c r="T15" s="367"/>
      <c r="U15" s="828"/>
      <c r="V15" s="367"/>
      <c r="W15" s="854"/>
      <c r="X15" s="834"/>
      <c r="Y15" s="854"/>
      <c r="Z15" s="854"/>
      <c r="AA15" s="367"/>
      <c r="AB15" s="367" t="s">
        <v>432</v>
      </c>
      <c r="AC15" s="828"/>
      <c r="AD15" s="367"/>
      <c r="AE15" s="569" t="s">
        <v>433</v>
      </c>
      <c r="AF15" s="367"/>
      <c r="AG15" s="367"/>
      <c r="AH15" s="367"/>
      <c r="AI15" s="828"/>
      <c r="AJ15" s="858"/>
      <c r="AK15" s="851"/>
      <c r="AL15" s="367"/>
      <c r="AM15" s="542"/>
      <c r="AN15" s="542"/>
      <c r="AO15" s="542"/>
      <c r="AP15" s="828"/>
      <c r="AQ15" s="542"/>
      <c r="AR15" s="542"/>
      <c r="AS15" s="542"/>
      <c r="AT15" s="542"/>
      <c r="AU15" s="848"/>
      <c r="AV15" s="542"/>
    </row>
    <row r="16" spans="1:48" ht="21" customHeight="1" x14ac:dyDescent="0.25">
      <c r="A16" s="547" t="s">
        <v>417</v>
      </c>
      <c r="B16" s="836"/>
      <c r="C16" s="613"/>
      <c r="D16" s="462"/>
      <c r="E16" s="533" t="s">
        <v>434</v>
      </c>
      <c r="F16" s="825"/>
      <c r="G16" s="828"/>
      <c r="H16" s="828"/>
      <c r="I16" s="836"/>
      <c r="J16" s="828"/>
      <c r="K16" s="844"/>
      <c r="L16" s="846"/>
      <c r="M16" s="830"/>
      <c r="N16" s="156"/>
      <c r="O16" s="367"/>
      <c r="P16" s="367"/>
      <c r="Q16" s="367"/>
      <c r="R16" s="367"/>
      <c r="S16" s="367"/>
      <c r="T16" s="367"/>
      <c r="U16" s="828"/>
      <c r="V16" s="367"/>
      <c r="W16" s="854"/>
      <c r="X16" s="834"/>
      <c r="Y16" s="854"/>
      <c r="Z16" s="854"/>
      <c r="AA16" s="367"/>
      <c r="AB16" s="367" t="s">
        <v>435</v>
      </c>
      <c r="AC16" s="828"/>
      <c r="AD16" s="367"/>
      <c r="AE16" s="367"/>
      <c r="AF16" s="367"/>
      <c r="AG16" s="367"/>
      <c r="AH16" s="367"/>
      <c r="AI16" s="828"/>
      <c r="AJ16" s="858"/>
      <c r="AK16" s="851"/>
      <c r="AL16" s="367"/>
      <c r="AM16" s="542"/>
      <c r="AN16" s="542"/>
      <c r="AO16" s="542"/>
      <c r="AP16" s="828"/>
      <c r="AQ16" s="542"/>
      <c r="AR16" s="542"/>
      <c r="AS16" s="542"/>
      <c r="AT16" s="542"/>
      <c r="AU16" s="848"/>
      <c r="AV16" s="542"/>
    </row>
    <row r="17" spans="1:48" x14ac:dyDescent="0.25">
      <c r="A17" s="547" t="s">
        <v>420</v>
      </c>
      <c r="B17" s="836"/>
      <c r="C17" s="613"/>
      <c r="D17" s="156"/>
      <c r="E17" s="542"/>
      <c r="F17" s="825"/>
      <c r="G17" s="828"/>
      <c r="H17" s="828"/>
      <c r="I17" s="836"/>
      <c r="J17" s="828"/>
      <c r="K17" s="844"/>
      <c r="L17" s="846"/>
      <c r="M17" s="830"/>
      <c r="N17" s="156"/>
      <c r="O17" s="367"/>
      <c r="P17" s="367"/>
      <c r="Q17" s="367"/>
      <c r="R17" s="367"/>
      <c r="S17" s="367"/>
      <c r="T17" s="367"/>
      <c r="U17" s="828"/>
      <c r="V17" s="367"/>
      <c r="W17" s="854"/>
      <c r="X17" s="834"/>
      <c r="Y17" s="854"/>
      <c r="Z17" s="854"/>
      <c r="AA17" s="367"/>
      <c r="AB17" s="367"/>
      <c r="AC17" s="828"/>
      <c r="AD17" s="367"/>
      <c r="AE17" s="367"/>
      <c r="AF17" s="367"/>
      <c r="AG17" s="367"/>
      <c r="AH17" s="367"/>
      <c r="AI17" s="828"/>
      <c r="AJ17" s="858"/>
      <c r="AK17" s="851"/>
      <c r="AL17" s="367"/>
      <c r="AM17" s="542"/>
      <c r="AN17" s="542"/>
      <c r="AO17" s="542"/>
      <c r="AP17" s="828"/>
      <c r="AQ17" s="542"/>
      <c r="AR17" s="542"/>
      <c r="AS17" s="542"/>
      <c r="AT17" s="542"/>
      <c r="AU17" s="848"/>
      <c r="AV17" s="542"/>
    </row>
    <row r="18" spans="1:48" x14ac:dyDescent="0.25">
      <c r="A18" s="547" t="s">
        <v>421</v>
      </c>
      <c r="B18" s="836"/>
      <c r="C18" s="613"/>
      <c r="D18" s="156"/>
      <c r="E18" s="542"/>
      <c r="F18" s="825"/>
      <c r="G18" s="828"/>
      <c r="H18" s="828"/>
      <c r="I18" s="836"/>
      <c r="J18" s="828"/>
      <c r="K18" s="844"/>
      <c r="L18" s="846"/>
      <c r="M18" s="830"/>
      <c r="N18" s="156"/>
      <c r="O18" s="367"/>
      <c r="P18" s="367"/>
      <c r="Q18" s="367"/>
      <c r="R18" s="367"/>
      <c r="S18" s="367"/>
      <c r="T18" s="367"/>
      <c r="U18" s="828"/>
      <c r="V18" s="367"/>
      <c r="W18" s="854"/>
      <c r="X18" s="834"/>
      <c r="Y18" s="854"/>
      <c r="Z18" s="854"/>
      <c r="AA18" s="367"/>
      <c r="AB18" s="367"/>
      <c r="AC18" s="828"/>
      <c r="AD18" s="367"/>
      <c r="AE18" s="367"/>
      <c r="AF18" s="367"/>
      <c r="AG18" s="367"/>
      <c r="AH18" s="367"/>
      <c r="AI18" s="828"/>
      <c r="AJ18" s="858"/>
      <c r="AK18" s="851"/>
      <c r="AL18" s="367"/>
      <c r="AM18" s="542"/>
      <c r="AN18" s="542"/>
      <c r="AO18" s="542"/>
      <c r="AP18" s="828"/>
      <c r="AQ18" s="542"/>
      <c r="AR18" s="542"/>
      <c r="AS18" s="542"/>
      <c r="AT18" s="542"/>
      <c r="AU18" s="848"/>
      <c r="AV18" s="542"/>
    </row>
    <row r="19" spans="1:48" ht="51.75" customHeight="1" x14ac:dyDescent="0.25">
      <c r="A19" s="547" t="s">
        <v>423</v>
      </c>
      <c r="B19" s="836"/>
      <c r="C19" s="613"/>
      <c r="D19" s="156"/>
      <c r="E19" s="542"/>
      <c r="F19" s="825"/>
      <c r="G19" s="828"/>
      <c r="H19" s="828"/>
      <c r="I19" s="836"/>
      <c r="J19" s="828"/>
      <c r="K19" s="844"/>
      <c r="L19" s="846"/>
      <c r="M19" s="830"/>
      <c r="N19" s="156"/>
      <c r="O19" s="367"/>
      <c r="P19" s="367"/>
      <c r="Q19" s="367"/>
      <c r="R19" s="367"/>
      <c r="S19" s="367"/>
      <c r="T19" s="367"/>
      <c r="U19" s="828"/>
      <c r="V19" s="367"/>
      <c r="W19" s="854"/>
      <c r="X19" s="834"/>
      <c r="Y19" s="854"/>
      <c r="Z19" s="854"/>
      <c r="AA19" s="367"/>
      <c r="AB19" s="367"/>
      <c r="AC19" s="828"/>
      <c r="AD19" s="367"/>
      <c r="AE19" s="367"/>
      <c r="AF19" s="367"/>
      <c r="AG19" s="367"/>
      <c r="AH19" s="367"/>
      <c r="AI19" s="828"/>
      <c r="AJ19" s="858"/>
      <c r="AK19" s="851"/>
      <c r="AL19" s="367"/>
      <c r="AM19" s="542"/>
      <c r="AN19" s="542"/>
      <c r="AO19" s="542"/>
      <c r="AP19" s="828"/>
      <c r="AQ19" s="542"/>
      <c r="AR19" s="542"/>
      <c r="AS19" s="542"/>
      <c r="AT19" s="542"/>
      <c r="AU19" s="848"/>
      <c r="AV19" s="542"/>
    </row>
    <row r="20" spans="1:48" ht="13.5" customHeight="1" x14ac:dyDescent="0.25">
      <c r="A20" s="547" t="s">
        <v>425</v>
      </c>
      <c r="B20" s="836"/>
      <c r="C20" s="613"/>
      <c r="D20" s="555" t="s">
        <v>436</v>
      </c>
      <c r="E20" s="542"/>
      <c r="F20" s="825"/>
      <c r="G20" s="828"/>
      <c r="H20" s="828"/>
      <c r="I20" s="836"/>
      <c r="J20" s="828"/>
      <c r="K20" s="844"/>
      <c r="L20" s="846"/>
      <c r="M20" s="830"/>
      <c r="N20" s="156"/>
      <c r="O20" s="367"/>
      <c r="P20" s="367"/>
      <c r="Q20" s="367"/>
      <c r="R20" s="367"/>
      <c r="S20" s="367"/>
      <c r="T20" s="367"/>
      <c r="U20" s="828"/>
      <c r="V20" s="367"/>
      <c r="W20" s="854"/>
      <c r="X20" s="834"/>
      <c r="Y20" s="854"/>
      <c r="Z20" s="854"/>
      <c r="AA20" s="367"/>
      <c r="AB20" s="367"/>
      <c r="AC20" s="828"/>
      <c r="AD20" s="367"/>
      <c r="AE20" s="367"/>
      <c r="AF20" s="367"/>
      <c r="AG20" s="367"/>
      <c r="AH20" s="367"/>
      <c r="AI20" s="828"/>
      <c r="AJ20" s="858"/>
      <c r="AK20" s="851"/>
      <c r="AL20" s="367"/>
      <c r="AM20" s="542"/>
      <c r="AN20" s="542"/>
      <c r="AO20" s="542"/>
      <c r="AP20" s="828"/>
      <c r="AQ20" s="542"/>
      <c r="AR20" s="542"/>
      <c r="AS20" s="542"/>
      <c r="AT20" s="542"/>
      <c r="AU20" s="848"/>
      <c r="AV20" s="542"/>
    </row>
    <row r="21" spans="1:48" ht="13.5" customHeight="1" x14ac:dyDescent="0.25">
      <c r="A21" s="547" t="s">
        <v>428</v>
      </c>
      <c r="B21" s="836"/>
      <c r="C21" s="613"/>
      <c r="D21" s="156"/>
      <c r="E21" s="542"/>
      <c r="F21" s="825"/>
      <c r="G21" s="828"/>
      <c r="H21" s="828"/>
      <c r="I21" s="836"/>
      <c r="J21" s="828"/>
      <c r="K21" s="844"/>
      <c r="L21" s="846"/>
      <c r="M21" s="830"/>
      <c r="N21" s="156"/>
      <c r="O21" s="367"/>
      <c r="P21" s="367"/>
      <c r="Q21" s="367"/>
      <c r="R21" s="367"/>
      <c r="S21" s="367"/>
      <c r="T21" s="367"/>
      <c r="U21" s="828"/>
      <c r="V21" s="367"/>
      <c r="W21" s="854"/>
      <c r="X21" s="834"/>
      <c r="Y21" s="854"/>
      <c r="Z21" s="854"/>
      <c r="AA21" s="367"/>
      <c r="AB21" s="367"/>
      <c r="AC21" s="828"/>
      <c r="AD21" s="367"/>
      <c r="AE21" s="367"/>
      <c r="AF21" s="367"/>
      <c r="AG21" s="367"/>
      <c r="AH21" s="367"/>
      <c r="AI21" s="828"/>
      <c r="AJ21" s="858"/>
      <c r="AK21" s="851"/>
      <c r="AL21" s="367"/>
      <c r="AM21" s="542"/>
      <c r="AN21" s="542"/>
      <c r="AO21" s="542"/>
      <c r="AP21" s="828"/>
      <c r="AQ21" s="542"/>
      <c r="AR21" s="542"/>
      <c r="AS21" s="542"/>
      <c r="AT21" s="542"/>
      <c r="AU21" s="848"/>
      <c r="AV21" s="542"/>
    </row>
    <row r="22" spans="1:48" ht="45" customHeight="1" x14ac:dyDescent="0.25">
      <c r="A22" s="538" t="s">
        <v>437</v>
      </c>
      <c r="B22" s="836"/>
      <c r="C22" s="613"/>
      <c r="D22" s="695" t="s">
        <v>438</v>
      </c>
      <c r="E22" s="542"/>
      <c r="F22" s="825"/>
      <c r="G22" s="828"/>
      <c r="H22" s="828"/>
      <c r="I22" s="836"/>
      <c r="J22" s="828"/>
      <c r="K22" s="844"/>
      <c r="L22" s="846"/>
      <c r="M22" s="830"/>
      <c r="N22" s="156"/>
      <c r="O22" s="367"/>
      <c r="P22" s="533" t="s">
        <v>384</v>
      </c>
      <c r="Q22" s="367"/>
      <c r="R22" s="367"/>
      <c r="S22" s="533" t="s">
        <v>385</v>
      </c>
      <c r="T22" s="367"/>
      <c r="U22" s="828"/>
      <c r="V22" s="367"/>
      <c r="W22" s="854"/>
      <c r="X22" s="834"/>
      <c r="Y22" s="854"/>
      <c r="Z22" s="854"/>
      <c r="AB22" s="367" t="s">
        <v>439</v>
      </c>
      <c r="AC22" s="828"/>
      <c r="AD22" s="367" t="s">
        <v>440</v>
      </c>
      <c r="AE22" s="533" t="s">
        <v>441</v>
      </c>
      <c r="AF22" s="367"/>
      <c r="AG22" s="367"/>
      <c r="AI22" s="828"/>
      <c r="AJ22" s="858"/>
      <c r="AK22" s="851"/>
      <c r="AL22" s="367"/>
      <c r="AM22" s="542"/>
      <c r="AN22" s="542"/>
      <c r="AO22" s="542"/>
      <c r="AP22" s="828"/>
      <c r="AQ22" s="542"/>
      <c r="AR22" s="542"/>
      <c r="AS22" s="542"/>
      <c r="AT22" s="542"/>
      <c r="AU22" s="848"/>
      <c r="AV22" s="542"/>
    </row>
    <row r="23" spans="1:48" ht="14.45" customHeight="1" x14ac:dyDescent="0.25">
      <c r="A23" s="547" t="s">
        <v>442</v>
      </c>
      <c r="B23" s="836"/>
      <c r="C23" s="613"/>
      <c r="D23" s="611" t="s">
        <v>443</v>
      </c>
      <c r="E23" s="542"/>
      <c r="F23" s="826"/>
      <c r="G23" s="828"/>
      <c r="H23" s="828"/>
      <c r="I23" s="836"/>
      <c r="J23" s="828"/>
      <c r="K23" s="844"/>
      <c r="L23" s="846"/>
      <c r="M23" s="830"/>
      <c r="N23" s="156"/>
      <c r="O23" s="542"/>
      <c r="P23" s="542"/>
      <c r="Q23" s="542"/>
      <c r="R23" s="542"/>
      <c r="S23" s="542"/>
      <c r="T23" s="367"/>
      <c r="U23" s="828"/>
      <c r="V23" s="367"/>
      <c r="W23" s="854"/>
      <c r="X23" s="834"/>
      <c r="Y23" s="854"/>
      <c r="Z23" s="854"/>
      <c r="AA23" s="533" t="s">
        <v>444</v>
      </c>
      <c r="AB23" s="367"/>
      <c r="AC23" s="828"/>
      <c r="AD23" s="367"/>
      <c r="AE23" s="367"/>
      <c r="AF23" s="367"/>
      <c r="AG23" s="367"/>
      <c r="AH23" s="533" t="s">
        <v>445</v>
      </c>
      <c r="AI23" s="828"/>
      <c r="AJ23" s="858"/>
      <c r="AK23" s="851"/>
      <c r="AL23" s="367"/>
      <c r="AM23" s="542"/>
      <c r="AN23" s="542"/>
      <c r="AO23" s="542"/>
      <c r="AP23" s="828"/>
      <c r="AQ23" s="542"/>
      <c r="AR23" s="542"/>
      <c r="AS23" s="542"/>
      <c r="AT23" s="542"/>
      <c r="AU23" s="848"/>
      <c r="AV23" s="542"/>
    </row>
    <row r="24" spans="1:48" ht="34.5" customHeight="1" x14ac:dyDescent="0.25">
      <c r="A24" s="547" t="s">
        <v>446</v>
      </c>
      <c r="B24" s="836"/>
      <c r="C24" s="613"/>
      <c r="D24" s="611" t="s">
        <v>447</v>
      </c>
      <c r="E24" s="542"/>
      <c r="F24" s="367" t="s">
        <v>448</v>
      </c>
      <c r="G24" s="828"/>
      <c r="H24" s="828"/>
      <c r="I24" s="836"/>
      <c r="J24" s="828"/>
      <c r="K24" s="844"/>
      <c r="L24" s="846"/>
      <c r="M24" s="830"/>
      <c r="N24" s="156"/>
      <c r="O24" s="542"/>
      <c r="P24" s="542"/>
      <c r="Q24" s="542"/>
      <c r="R24" s="542"/>
      <c r="S24" s="542"/>
      <c r="T24" s="367"/>
      <c r="U24" s="828"/>
      <c r="V24" s="367"/>
      <c r="W24" s="854"/>
      <c r="X24" s="834"/>
      <c r="Y24" s="854"/>
      <c r="Z24" s="854"/>
      <c r="AA24" s="367"/>
      <c r="AB24" s="367"/>
      <c r="AC24" s="828"/>
      <c r="AD24" s="367"/>
      <c r="AE24" s="367"/>
      <c r="AF24" s="367"/>
      <c r="AG24" s="367"/>
      <c r="AH24" s="367"/>
      <c r="AI24" s="828"/>
      <c r="AJ24" s="858"/>
      <c r="AK24" s="851"/>
      <c r="AL24" s="367"/>
      <c r="AM24" s="542"/>
      <c r="AN24" s="542"/>
      <c r="AO24" s="542"/>
      <c r="AP24" s="828"/>
      <c r="AQ24" s="542"/>
      <c r="AR24" s="542"/>
      <c r="AS24" s="542"/>
      <c r="AT24" s="542"/>
      <c r="AU24" s="848"/>
      <c r="AV24" s="542"/>
    </row>
    <row r="25" spans="1:48" ht="15.75" customHeight="1" x14ac:dyDescent="0.25">
      <c r="A25" s="538" t="s">
        <v>449</v>
      </c>
      <c r="B25" s="836"/>
      <c r="C25" s="613"/>
      <c r="D25" s="462" t="s">
        <v>450</v>
      </c>
      <c r="E25" s="542"/>
      <c r="F25" s="542"/>
      <c r="G25" s="828"/>
      <c r="H25" s="828"/>
      <c r="I25" s="836"/>
      <c r="J25" s="828"/>
      <c r="K25" s="844"/>
      <c r="L25" s="846"/>
      <c r="M25" s="830"/>
      <c r="N25" s="156"/>
      <c r="O25" s="542"/>
      <c r="P25" s="542"/>
      <c r="Q25" s="542"/>
      <c r="R25" s="542"/>
      <c r="S25" s="542"/>
      <c r="T25" s="367"/>
      <c r="U25" s="828"/>
      <c r="V25" s="367"/>
      <c r="W25" s="854"/>
      <c r="X25" s="834"/>
      <c r="Y25" s="854"/>
      <c r="Z25" s="854"/>
      <c r="AA25" s="367"/>
      <c r="AB25" s="367"/>
      <c r="AC25" s="828"/>
      <c r="AD25" s="367"/>
      <c r="AE25" s="367"/>
      <c r="AF25" s="367"/>
      <c r="AG25" s="367"/>
      <c r="AH25" s="367"/>
      <c r="AI25" s="828"/>
      <c r="AJ25" s="858"/>
      <c r="AK25" s="851"/>
      <c r="AL25" s="367"/>
      <c r="AM25" s="542"/>
      <c r="AN25" s="542"/>
      <c r="AO25" s="542"/>
      <c r="AP25" s="828"/>
      <c r="AQ25" s="542"/>
      <c r="AR25" s="542"/>
      <c r="AS25" s="542"/>
      <c r="AT25" s="542"/>
      <c r="AU25" s="848"/>
      <c r="AV25" s="542"/>
    </row>
    <row r="26" spans="1:48" ht="15.75" customHeight="1" x14ac:dyDescent="0.25">
      <c r="A26" s="547" t="s">
        <v>451</v>
      </c>
      <c r="B26" s="836"/>
      <c r="C26" s="613"/>
      <c r="D26" s="462"/>
      <c r="E26" s="542"/>
      <c r="F26" s="542"/>
      <c r="G26" s="828"/>
      <c r="H26" s="828"/>
      <c r="I26" s="836"/>
      <c r="J26" s="828"/>
      <c r="K26" s="844"/>
      <c r="L26" s="846"/>
      <c r="M26" s="830"/>
      <c r="N26" s="156"/>
      <c r="O26" s="542"/>
      <c r="P26" s="542"/>
      <c r="Q26" s="542"/>
      <c r="R26" s="542"/>
      <c r="S26" s="542"/>
      <c r="T26" s="367"/>
      <c r="U26" s="828"/>
      <c r="V26" s="367"/>
      <c r="W26" s="854"/>
      <c r="X26" s="834"/>
      <c r="Y26" s="854"/>
      <c r="Z26" s="854"/>
      <c r="AA26" s="367"/>
      <c r="AB26" s="367"/>
      <c r="AC26" s="828"/>
      <c r="AD26" s="367"/>
      <c r="AE26" s="533" t="s">
        <v>452</v>
      </c>
      <c r="AF26" s="367"/>
      <c r="AG26" s="367"/>
      <c r="AH26" s="367"/>
      <c r="AI26" s="828"/>
      <c r="AJ26" s="858"/>
      <c r="AK26" s="851"/>
      <c r="AL26" s="367"/>
      <c r="AM26" s="533" t="s">
        <v>453</v>
      </c>
      <c r="AN26" s="542"/>
      <c r="AO26" s="542"/>
      <c r="AP26" s="828"/>
      <c r="AQ26" s="542"/>
      <c r="AR26" s="542"/>
      <c r="AS26" s="542"/>
      <c r="AT26" s="542"/>
      <c r="AU26" s="848"/>
      <c r="AV26" s="542"/>
    </row>
    <row r="27" spans="1:48" ht="15.75" customHeight="1" x14ac:dyDescent="0.25">
      <c r="A27" s="547" t="s">
        <v>454</v>
      </c>
      <c r="B27" s="836"/>
      <c r="C27" s="613"/>
      <c r="D27" s="462" t="s">
        <v>455</v>
      </c>
      <c r="E27" s="542"/>
      <c r="F27" s="542"/>
      <c r="G27" s="828"/>
      <c r="H27" s="828"/>
      <c r="I27" s="836"/>
      <c r="J27" s="828"/>
      <c r="K27" s="844"/>
      <c r="L27" s="846"/>
      <c r="M27" s="830"/>
      <c r="N27" s="156"/>
      <c r="O27" s="542"/>
      <c r="P27" s="542"/>
      <c r="Q27" s="542"/>
      <c r="R27" s="542"/>
      <c r="S27" s="542"/>
      <c r="T27" s="367"/>
      <c r="U27" s="828"/>
      <c r="V27" s="367"/>
      <c r="W27" s="854"/>
      <c r="X27" s="834"/>
      <c r="Y27" s="854"/>
      <c r="Z27" s="854"/>
      <c r="AA27" s="367"/>
      <c r="AB27" s="367"/>
      <c r="AC27" s="828"/>
      <c r="AD27" s="367"/>
      <c r="AE27" s="367"/>
      <c r="AF27" s="367"/>
      <c r="AG27" s="367"/>
      <c r="AH27" s="367"/>
      <c r="AI27" s="828"/>
      <c r="AJ27" s="858"/>
      <c r="AK27" s="851"/>
      <c r="AL27" s="367"/>
      <c r="AM27" s="542"/>
      <c r="AN27" s="542"/>
      <c r="AO27" s="542"/>
      <c r="AP27" s="828"/>
      <c r="AQ27" s="542"/>
      <c r="AR27" s="542"/>
      <c r="AS27" s="542"/>
      <c r="AT27" s="542"/>
      <c r="AU27" s="848"/>
      <c r="AV27" s="542"/>
    </row>
    <row r="28" spans="1:48" ht="15.75" customHeight="1" x14ac:dyDescent="0.25">
      <c r="A28" s="547" t="s">
        <v>456</v>
      </c>
      <c r="B28" s="836"/>
      <c r="C28" s="613"/>
      <c r="D28" s="612" t="s">
        <v>457</v>
      </c>
      <c r="E28" s="542"/>
      <c r="F28" s="542"/>
      <c r="G28" s="828"/>
      <c r="H28" s="828"/>
      <c r="I28" s="836"/>
      <c r="J28" s="828"/>
      <c r="K28" s="844"/>
      <c r="L28" s="846"/>
      <c r="M28" s="830"/>
      <c r="N28" s="156"/>
      <c r="O28" s="542"/>
      <c r="P28" s="542"/>
      <c r="Q28" s="542"/>
      <c r="R28" s="542"/>
      <c r="S28" s="542"/>
      <c r="T28" s="367"/>
      <c r="U28" s="828"/>
      <c r="V28" s="367" t="s">
        <v>458</v>
      </c>
      <c r="W28" s="854"/>
      <c r="X28" s="834"/>
      <c r="Y28" s="854"/>
      <c r="Z28" s="854"/>
      <c r="AA28" s="367"/>
      <c r="AB28" s="367"/>
      <c r="AC28" s="828"/>
      <c r="AD28" s="367"/>
      <c r="AE28" s="367"/>
      <c r="AF28" s="367"/>
      <c r="AG28" s="367"/>
      <c r="AH28" s="367"/>
      <c r="AI28" s="828"/>
      <c r="AJ28" s="858"/>
      <c r="AK28" s="851"/>
      <c r="AL28" s="367"/>
      <c r="AM28" s="542"/>
      <c r="AN28" s="542"/>
      <c r="AO28" s="542"/>
      <c r="AP28" s="828"/>
      <c r="AQ28" s="542"/>
      <c r="AR28" s="542"/>
      <c r="AS28" s="542"/>
      <c r="AT28" s="542"/>
      <c r="AU28" s="848"/>
      <c r="AV28" s="542"/>
    </row>
    <row r="29" spans="1:48" ht="15.75" customHeight="1" x14ac:dyDescent="0.25">
      <c r="A29" s="538" t="s">
        <v>459</v>
      </c>
      <c r="B29" s="836"/>
      <c r="C29" s="613"/>
      <c r="D29" s="612" t="s">
        <v>460</v>
      </c>
      <c r="E29" s="542"/>
      <c r="F29" s="542"/>
      <c r="G29" s="828"/>
      <c r="H29" s="828"/>
      <c r="I29" s="836"/>
      <c r="J29" s="828"/>
      <c r="K29" s="844"/>
      <c r="L29" s="846"/>
      <c r="M29" s="830"/>
      <c r="N29" s="156"/>
      <c r="O29" s="542"/>
      <c r="P29" s="542"/>
      <c r="Q29" s="542"/>
      <c r="R29" s="542"/>
      <c r="S29" s="542"/>
      <c r="T29" s="367"/>
      <c r="U29" s="828"/>
      <c r="V29" s="367"/>
      <c r="W29" s="854"/>
      <c r="X29" s="834"/>
      <c r="Y29" s="854"/>
      <c r="Z29" s="854"/>
      <c r="AA29" s="367"/>
      <c r="AB29" s="367"/>
      <c r="AC29" s="828"/>
      <c r="AD29" s="367"/>
      <c r="AE29" s="367"/>
      <c r="AF29" s="367"/>
      <c r="AG29" s="367"/>
      <c r="AH29" s="367"/>
      <c r="AI29" s="828"/>
      <c r="AJ29" s="858"/>
      <c r="AK29" s="851"/>
      <c r="AL29" s="367"/>
      <c r="AM29" s="542"/>
      <c r="AN29" s="542"/>
      <c r="AO29" s="542"/>
      <c r="AP29" s="828"/>
      <c r="AQ29" s="542"/>
      <c r="AR29" s="542"/>
      <c r="AS29" s="542"/>
      <c r="AT29" s="542"/>
      <c r="AU29" s="848"/>
      <c r="AV29" s="542"/>
    </row>
    <row r="30" spans="1:48" ht="15.75" customHeight="1" x14ac:dyDescent="0.25">
      <c r="A30" s="547" t="s">
        <v>461</v>
      </c>
      <c r="B30" s="836"/>
      <c r="C30" s="613"/>
      <c r="D30" s="462" t="s">
        <v>462</v>
      </c>
      <c r="E30" s="542"/>
      <c r="F30" s="542"/>
      <c r="G30" s="828"/>
      <c r="H30" s="828"/>
      <c r="I30" s="836"/>
      <c r="J30" s="828"/>
      <c r="K30" s="844"/>
      <c r="L30" s="846"/>
      <c r="M30" s="830"/>
      <c r="N30" s="156"/>
      <c r="O30" s="542"/>
      <c r="P30" s="542"/>
      <c r="Q30" s="542"/>
      <c r="R30" s="542"/>
      <c r="S30" s="542"/>
      <c r="T30" s="367"/>
      <c r="U30" s="828"/>
      <c r="V30" s="367"/>
      <c r="W30" s="854"/>
      <c r="X30" s="834"/>
      <c r="Y30" s="854"/>
      <c r="Z30" s="854"/>
      <c r="AA30" s="367"/>
      <c r="AB30" s="367"/>
      <c r="AC30" s="828"/>
      <c r="AD30" s="367"/>
      <c r="AE30" s="367"/>
      <c r="AF30" s="367"/>
      <c r="AG30" s="367"/>
      <c r="AH30" s="367"/>
      <c r="AI30" s="828"/>
      <c r="AJ30" s="858"/>
      <c r="AK30" s="851"/>
      <c r="AL30" s="367"/>
      <c r="AM30" s="542"/>
      <c r="AN30" s="542"/>
      <c r="AO30" s="542"/>
      <c r="AP30" s="828"/>
      <c r="AQ30" s="542"/>
      <c r="AR30" s="542"/>
      <c r="AS30" s="542"/>
      <c r="AT30" s="542"/>
      <c r="AU30" s="848"/>
      <c r="AV30" s="542"/>
    </row>
    <row r="31" spans="1:48" ht="15.75" customHeight="1" x14ac:dyDescent="0.25">
      <c r="A31" s="547" t="s">
        <v>463</v>
      </c>
      <c r="B31" s="836"/>
      <c r="C31" s="613"/>
      <c r="D31" s="462" t="s">
        <v>464</v>
      </c>
      <c r="E31" s="542"/>
      <c r="F31" s="542"/>
      <c r="G31" s="828"/>
      <c r="H31" s="828"/>
      <c r="I31" s="836"/>
      <c r="J31" s="828"/>
      <c r="K31" s="844"/>
      <c r="L31" s="846"/>
      <c r="M31" s="830"/>
      <c r="N31" s="156"/>
      <c r="O31" s="542"/>
      <c r="P31" s="542"/>
      <c r="Q31" s="542"/>
      <c r="R31" s="542"/>
      <c r="S31" s="542"/>
      <c r="T31" s="367"/>
      <c r="U31" s="828"/>
      <c r="V31" s="367"/>
      <c r="W31" s="854"/>
      <c r="X31" s="834"/>
      <c r="Y31" s="854"/>
      <c r="Z31" s="854"/>
      <c r="AA31" s="367"/>
      <c r="AB31" s="367"/>
      <c r="AC31" s="828"/>
      <c r="AD31" s="367"/>
      <c r="AE31" s="367" t="s">
        <v>465</v>
      </c>
      <c r="AF31" s="367"/>
      <c r="AG31" s="367"/>
      <c r="AH31" s="367"/>
      <c r="AI31" s="828"/>
      <c r="AJ31" s="858"/>
      <c r="AK31" s="851"/>
      <c r="AL31" s="367"/>
      <c r="AM31" s="542"/>
      <c r="AN31" s="542"/>
      <c r="AO31" s="542"/>
      <c r="AP31" s="828"/>
      <c r="AQ31" s="542"/>
      <c r="AR31" s="542"/>
      <c r="AS31" s="542"/>
      <c r="AT31" s="542"/>
      <c r="AU31" s="848"/>
      <c r="AV31" s="542"/>
    </row>
    <row r="32" spans="1:48" ht="15.75" customHeight="1" x14ac:dyDescent="0.25">
      <c r="A32" s="547"/>
      <c r="B32" s="836"/>
      <c r="C32" s="613"/>
      <c r="D32" s="156"/>
      <c r="E32" s="542"/>
      <c r="F32" s="542"/>
      <c r="G32" s="828"/>
      <c r="H32" s="828"/>
      <c r="I32" s="836"/>
      <c r="J32" s="828"/>
      <c r="K32" s="844"/>
      <c r="L32" s="846"/>
      <c r="M32" s="830"/>
      <c r="N32" s="156"/>
      <c r="O32" s="542"/>
      <c r="P32" s="542"/>
      <c r="Q32" s="542"/>
      <c r="R32" s="542"/>
      <c r="S32" s="542"/>
      <c r="T32" s="367"/>
      <c r="U32" s="828"/>
      <c r="V32" s="367"/>
      <c r="W32" s="854"/>
      <c r="X32" s="834"/>
      <c r="Y32" s="854"/>
      <c r="Z32" s="854"/>
      <c r="AA32" s="367"/>
      <c r="AB32" s="367"/>
      <c r="AC32" s="828"/>
      <c r="AD32" s="367"/>
      <c r="AE32" s="367"/>
      <c r="AF32" s="367"/>
      <c r="AG32" s="367"/>
      <c r="AH32" s="367"/>
      <c r="AI32" s="828"/>
      <c r="AJ32" s="858"/>
      <c r="AK32" s="851"/>
      <c r="AL32" s="367"/>
      <c r="AM32" s="542"/>
      <c r="AN32" s="542"/>
      <c r="AO32" s="542"/>
      <c r="AP32" s="828"/>
      <c r="AQ32" s="542"/>
      <c r="AR32" s="542"/>
      <c r="AS32" s="542"/>
      <c r="AT32" s="542"/>
      <c r="AU32" s="848"/>
      <c r="AV32" s="542"/>
    </row>
    <row r="33" spans="1:48" ht="15.75" customHeight="1" x14ac:dyDescent="0.25">
      <c r="A33" s="542" t="s">
        <v>466</v>
      </c>
      <c r="B33" s="837"/>
      <c r="C33" s="613"/>
      <c r="D33" s="156"/>
      <c r="E33" s="542"/>
      <c r="F33" s="542"/>
      <c r="G33" s="829"/>
      <c r="H33" s="829"/>
      <c r="I33" s="837"/>
      <c r="J33" s="829"/>
      <c r="K33" s="845"/>
      <c r="L33" s="847"/>
      <c r="M33" s="830"/>
      <c r="N33" s="862" t="s">
        <v>467</v>
      </c>
      <c r="O33" s="862"/>
      <c r="P33" s="862"/>
      <c r="Q33" s="862"/>
      <c r="R33" s="862"/>
      <c r="S33" s="862"/>
      <c r="T33" s="863"/>
      <c r="U33" s="829"/>
      <c r="V33" s="367"/>
      <c r="W33" s="855"/>
      <c r="X33" s="835"/>
      <c r="Y33" s="855"/>
      <c r="Z33" s="855"/>
      <c r="AA33" s="367"/>
      <c r="AB33" s="524" t="s">
        <v>468</v>
      </c>
      <c r="AC33" s="829"/>
      <c r="AD33" s="367"/>
      <c r="AE33" s="367"/>
      <c r="AF33" s="367"/>
      <c r="AG33" s="367"/>
      <c r="AH33" s="367"/>
      <c r="AI33" s="829"/>
      <c r="AJ33" s="859"/>
      <c r="AK33" s="852"/>
      <c r="AL33" s="367"/>
      <c r="AM33" s="542"/>
      <c r="AN33" s="542"/>
      <c r="AO33" s="542"/>
      <c r="AP33" s="829"/>
      <c r="AQ33" s="542"/>
      <c r="AR33" s="542"/>
      <c r="AS33" s="542"/>
      <c r="AT33" s="542"/>
      <c r="AU33" s="849"/>
      <c r="AV33" s="542"/>
    </row>
    <row r="34" spans="1:48" x14ac:dyDescent="0.25"/>
    <row r="35" spans="1:48" ht="30.6" customHeight="1" x14ac:dyDescent="0.25">
      <c r="I35" s="225"/>
      <c r="N35" s="58"/>
      <c r="R35" s="226"/>
    </row>
    <row r="36" spans="1:48" x14ac:dyDescent="0.25">
      <c r="E36" t="s">
        <v>469</v>
      </c>
      <c r="G36" s="873" t="s">
        <v>470</v>
      </c>
      <c r="H36" s="874"/>
      <c r="I36" s="875" t="s">
        <v>471</v>
      </c>
      <c r="J36" s="876"/>
      <c r="K36" s="876"/>
      <c r="L36" s="876"/>
      <c r="M36" s="521"/>
      <c r="N36" s="877" t="s">
        <v>472</v>
      </c>
      <c r="O36" s="878"/>
      <c r="P36" s="879"/>
      <c r="Q36" s="491"/>
      <c r="R36" s="860" t="s">
        <v>473</v>
      </c>
      <c r="S36" s="860"/>
      <c r="T36" s="860"/>
      <c r="U36" s="860"/>
      <c r="V36" s="861"/>
    </row>
    <row r="37" spans="1:48" x14ac:dyDescent="0.25">
      <c r="G37" s="869" t="s">
        <v>474</v>
      </c>
      <c r="H37" s="870"/>
      <c r="I37" s="871" t="s">
        <v>475</v>
      </c>
      <c r="J37" s="872"/>
      <c r="K37" s="872"/>
      <c r="L37" s="872"/>
      <c r="M37" s="522"/>
      <c r="N37" s="864" t="s">
        <v>476</v>
      </c>
      <c r="O37" s="865"/>
      <c r="P37" s="866"/>
      <c r="Q37" s="492"/>
      <c r="R37" s="867" t="s">
        <v>477</v>
      </c>
      <c r="S37" s="867"/>
      <c r="T37" s="867"/>
      <c r="U37" s="867"/>
      <c r="V37" s="868"/>
    </row>
    <row r="40" spans="1:48" ht="15" customHeight="1" x14ac:dyDescent="0.25">
      <c r="A40" s="432"/>
    </row>
    <row r="41" spans="1:48" ht="15.75" x14ac:dyDescent="0.25">
      <c r="A41" s="432"/>
    </row>
    <row r="42" spans="1:48" ht="15.75" x14ac:dyDescent="0.25">
      <c r="A42" s="432"/>
    </row>
    <row r="43" spans="1:48" ht="15.75" x14ac:dyDescent="0.25">
      <c r="A43" s="432"/>
    </row>
    <row r="44" spans="1:48" ht="15.75" x14ac:dyDescent="0.25">
      <c r="A44" s="432"/>
    </row>
    <row r="45" spans="1:48" ht="15" customHeight="1" x14ac:dyDescent="0.25">
      <c r="A45" s="432"/>
    </row>
    <row r="46" spans="1:48" ht="15" customHeight="1" x14ac:dyDescent="0.25">
      <c r="A46" s="432"/>
    </row>
  </sheetData>
  <mergeCells count="33">
    <mergeCell ref="G37:H37"/>
    <mergeCell ref="I37:L37"/>
    <mergeCell ref="G36:H36"/>
    <mergeCell ref="I36:L36"/>
    <mergeCell ref="N36:P36"/>
    <mergeCell ref="R36:V36"/>
    <mergeCell ref="U5:U33"/>
    <mergeCell ref="N33:T33"/>
    <mergeCell ref="N37:P37"/>
    <mergeCell ref="R37:V37"/>
    <mergeCell ref="AP5:AP33"/>
    <mergeCell ref="AB1:AH1"/>
    <mergeCell ref="AJ1:AV1"/>
    <mergeCell ref="J5:J33"/>
    <mergeCell ref="K5:K33"/>
    <mergeCell ref="L5:L33"/>
    <mergeCell ref="AU5:AU33"/>
    <mergeCell ref="AK6:AK33"/>
    <mergeCell ref="W5:W33"/>
    <mergeCell ref="Y5:Y33"/>
    <mergeCell ref="Z5:Z33"/>
    <mergeCell ref="AJ5:AJ33"/>
    <mergeCell ref="F5:F23"/>
    <mergeCell ref="AC5:AC33"/>
    <mergeCell ref="AI5:AI33"/>
    <mergeCell ref="M7:M33"/>
    <mergeCell ref="B1:H1"/>
    <mergeCell ref="X6:X33"/>
    <mergeCell ref="B5:B33"/>
    <mergeCell ref="I5:I33"/>
    <mergeCell ref="G5:G33"/>
    <mergeCell ref="H5:H33"/>
    <mergeCell ref="J1:AA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6A908-2974-4BE5-9CC1-DA0DD43DB8CF}">
  <dimension ref="A1:AV46"/>
  <sheetViews>
    <sheetView showGridLines="0" zoomScale="88" zoomScaleNormal="90" workbookViewId="0">
      <pane xSplit="3" ySplit="3" topLeftCell="D4" activePane="bottomRight" state="frozen"/>
      <selection pane="topRight" activeCell="D1" sqref="D1"/>
      <selection pane="bottomLeft" activeCell="A4" sqref="A4"/>
      <selection pane="bottomRight" activeCell="I4" sqref="I4:I15"/>
    </sheetView>
  </sheetViews>
  <sheetFormatPr defaultRowHeight="15" customHeight="1" x14ac:dyDescent="0.25"/>
  <cols>
    <col min="1" max="1" width="20.28515625" customWidth="1"/>
    <col min="2" max="2" width="43.140625" style="2" customWidth="1"/>
    <col min="3" max="3" width="6.85546875" customWidth="1"/>
    <col min="4" max="4" width="11.28515625" customWidth="1"/>
    <col min="5" max="29" width="6.85546875" customWidth="1"/>
    <col min="30" max="30" width="10.140625" customWidth="1"/>
    <col min="31" max="43" width="6.85546875" customWidth="1"/>
    <col min="44" max="44" width="9.85546875" customWidth="1"/>
    <col min="45" max="45" width="6.85546875" customWidth="1"/>
    <col min="46" max="46" width="8" customWidth="1"/>
    <col min="47" max="47" width="8.7109375" customWidth="1"/>
  </cols>
  <sheetData>
    <row r="1" spans="1:48" x14ac:dyDescent="0.25">
      <c r="C1" s="831"/>
      <c r="D1" s="832"/>
      <c r="E1" s="832"/>
      <c r="F1" s="832"/>
      <c r="G1" s="832"/>
      <c r="H1" s="832"/>
      <c r="I1" s="832"/>
      <c r="J1" s="69"/>
      <c r="K1" s="893" t="s">
        <v>352</v>
      </c>
      <c r="L1" s="894"/>
      <c r="M1" s="894"/>
      <c r="N1" s="894"/>
      <c r="O1" s="894"/>
      <c r="P1" s="894"/>
      <c r="Q1" s="894"/>
      <c r="R1" s="894"/>
      <c r="S1" s="894"/>
      <c r="T1" s="894"/>
      <c r="U1" s="894"/>
      <c r="V1" s="894"/>
      <c r="W1" s="894"/>
      <c r="X1" s="894"/>
      <c r="Y1" s="894"/>
      <c r="Z1" s="894"/>
      <c r="AA1" s="895"/>
      <c r="AB1" s="832" t="s">
        <v>259</v>
      </c>
      <c r="AC1" s="832"/>
      <c r="AD1" s="832"/>
      <c r="AE1" s="832"/>
      <c r="AF1" s="832"/>
      <c r="AG1" s="832"/>
      <c r="AH1" s="832"/>
      <c r="AI1" s="896"/>
      <c r="AJ1" s="832" t="s">
        <v>353</v>
      </c>
      <c r="AK1" s="832"/>
      <c r="AL1" s="832"/>
      <c r="AM1" s="832"/>
      <c r="AN1" s="832"/>
      <c r="AO1" s="832"/>
      <c r="AP1" s="832"/>
      <c r="AQ1" s="832"/>
      <c r="AR1" s="832"/>
      <c r="AS1" s="832"/>
      <c r="AT1" s="832"/>
      <c r="AU1" s="896"/>
    </row>
    <row r="2" spans="1:48" ht="135.6" customHeight="1" x14ac:dyDescent="0.25">
      <c r="A2" s="265" t="s">
        <v>146</v>
      </c>
      <c r="B2" s="71" t="s">
        <v>478</v>
      </c>
      <c r="C2" s="70" t="s">
        <v>354</v>
      </c>
      <c r="D2" s="140" t="s">
        <v>355</v>
      </c>
      <c r="E2" s="139" t="s">
        <v>356</v>
      </c>
      <c r="F2" s="140" t="s">
        <v>162</v>
      </c>
      <c r="G2" s="140" t="s">
        <v>170</v>
      </c>
      <c r="H2" s="140" t="s">
        <v>176</v>
      </c>
      <c r="I2" s="141" t="s">
        <v>357</v>
      </c>
      <c r="J2" s="74" t="s">
        <v>358</v>
      </c>
      <c r="K2" s="292" t="s">
        <v>188</v>
      </c>
      <c r="L2" s="293" t="s">
        <v>193</v>
      </c>
      <c r="M2" s="293" t="s">
        <v>479</v>
      </c>
      <c r="N2" s="293" t="s">
        <v>480</v>
      </c>
      <c r="O2" s="293" t="s">
        <v>207</v>
      </c>
      <c r="P2" s="293" t="s">
        <v>363</v>
      </c>
      <c r="Q2" s="293" t="s">
        <v>364</v>
      </c>
      <c r="R2" s="293" t="s">
        <v>365</v>
      </c>
      <c r="S2" s="293" t="s">
        <v>481</v>
      </c>
      <c r="T2" s="293" t="s">
        <v>367</v>
      </c>
      <c r="U2" s="293" t="s">
        <v>368</v>
      </c>
      <c r="V2" s="293" t="s">
        <v>235</v>
      </c>
      <c r="W2" s="293" t="s">
        <v>239</v>
      </c>
      <c r="X2" s="293" t="s">
        <v>369</v>
      </c>
      <c r="Y2" s="456" t="s">
        <v>247</v>
      </c>
      <c r="Z2" s="518" t="s">
        <v>370</v>
      </c>
      <c r="AA2" s="294" t="s">
        <v>482</v>
      </c>
      <c r="AB2" s="142" t="s">
        <v>260</v>
      </c>
      <c r="AC2" s="140" t="s">
        <v>265</v>
      </c>
      <c r="AD2" s="140" t="s">
        <v>483</v>
      </c>
      <c r="AE2" s="140" t="s">
        <v>273</v>
      </c>
      <c r="AF2" s="140" t="s">
        <v>277</v>
      </c>
      <c r="AG2" s="140" t="s">
        <v>372</v>
      </c>
      <c r="AH2" s="141" t="s">
        <v>286</v>
      </c>
      <c r="AI2" s="141" t="s">
        <v>373</v>
      </c>
      <c r="AJ2" s="142" t="s">
        <v>374</v>
      </c>
      <c r="AK2" s="139" t="s">
        <v>299</v>
      </c>
      <c r="AL2" s="139" t="s">
        <v>304</v>
      </c>
      <c r="AM2" s="140" t="s">
        <v>484</v>
      </c>
      <c r="AN2" s="223" t="s">
        <v>485</v>
      </c>
      <c r="AO2" s="140" t="s">
        <v>312</v>
      </c>
      <c r="AP2" s="140" t="s">
        <v>486</v>
      </c>
      <c r="AQ2" s="140" t="s">
        <v>325</v>
      </c>
      <c r="AR2" s="140" t="s">
        <v>330</v>
      </c>
      <c r="AS2" s="140" t="s">
        <v>487</v>
      </c>
      <c r="AT2" s="494" t="s">
        <v>488</v>
      </c>
      <c r="AU2" s="141" t="s">
        <v>381</v>
      </c>
      <c r="AV2" s="490" t="s">
        <v>489</v>
      </c>
    </row>
    <row r="3" spans="1:48" ht="25.15" customHeight="1" x14ac:dyDescent="0.25">
      <c r="A3" s="457"/>
      <c r="B3" s="584"/>
      <c r="C3" s="585"/>
      <c r="D3" s="586"/>
      <c r="E3" s="586"/>
      <c r="F3" s="586"/>
      <c r="G3" s="586"/>
      <c r="H3" s="586"/>
      <c r="I3" s="586"/>
      <c r="J3" s="586"/>
      <c r="K3" s="586"/>
      <c r="L3" s="557"/>
      <c r="M3" s="557"/>
      <c r="N3" s="557"/>
      <c r="O3" s="557"/>
      <c r="P3" s="557"/>
      <c r="Q3" s="557"/>
      <c r="R3" s="557"/>
      <c r="S3" s="557"/>
      <c r="T3" s="557"/>
      <c r="U3" s="557"/>
      <c r="V3" s="557"/>
      <c r="W3" s="557"/>
      <c r="X3" s="557"/>
      <c r="Y3" s="557"/>
      <c r="Z3" s="557"/>
      <c r="AA3" s="557"/>
      <c r="AB3" s="557"/>
      <c r="AC3" s="557"/>
      <c r="AD3" s="557"/>
      <c r="AE3" s="557"/>
      <c r="AF3" s="557"/>
      <c r="AG3" s="557"/>
      <c r="AH3" s="557"/>
      <c r="AI3" s="557"/>
      <c r="AJ3" s="557"/>
      <c r="AK3" s="557"/>
      <c r="AL3" s="557"/>
      <c r="AM3" s="557"/>
      <c r="AN3" s="558"/>
      <c r="AO3" s="557"/>
      <c r="AP3" s="557"/>
      <c r="AQ3" s="557"/>
      <c r="AR3" s="557"/>
      <c r="AS3" s="557"/>
      <c r="AT3" s="557"/>
      <c r="AU3" s="572"/>
      <c r="AV3" s="572"/>
    </row>
    <row r="4" spans="1:48" ht="36" customHeight="1" x14ac:dyDescent="0.25">
      <c r="A4" s="582" t="s">
        <v>490</v>
      </c>
      <c r="B4" s="574"/>
      <c r="C4" s="575"/>
      <c r="D4" s="576"/>
      <c r="E4" s="577"/>
      <c r="F4" s="429"/>
      <c r="G4" s="830" t="s">
        <v>398</v>
      </c>
      <c r="H4" s="830" t="s">
        <v>398</v>
      </c>
      <c r="I4" s="830" t="s">
        <v>398</v>
      </c>
      <c r="J4" s="578" t="s">
        <v>491</v>
      </c>
      <c r="K4" s="830" t="s">
        <v>398</v>
      </c>
      <c r="L4" s="830" t="s">
        <v>398</v>
      </c>
      <c r="M4" s="830" t="s">
        <v>398</v>
      </c>
      <c r="N4" s="433"/>
      <c r="O4" s="830" t="s">
        <v>398</v>
      </c>
      <c r="P4" s="433"/>
      <c r="Q4" s="433"/>
      <c r="R4" s="830" t="s">
        <v>398</v>
      </c>
      <c r="S4" s="830" t="s">
        <v>398</v>
      </c>
      <c r="T4" s="830" t="s">
        <v>398</v>
      </c>
      <c r="U4" s="830" t="s">
        <v>398</v>
      </c>
      <c r="V4" s="830" t="s">
        <v>398</v>
      </c>
      <c r="W4" s="830" t="s">
        <v>398</v>
      </c>
      <c r="X4" s="830" t="s">
        <v>398</v>
      </c>
      <c r="Y4" s="830" t="s">
        <v>398</v>
      </c>
      <c r="Z4" s="830" t="s">
        <v>398</v>
      </c>
      <c r="AA4" s="433" t="s">
        <v>492</v>
      </c>
      <c r="AB4" s="433"/>
      <c r="AC4" s="830" t="s">
        <v>398</v>
      </c>
      <c r="AD4" s="830" t="s">
        <v>398</v>
      </c>
      <c r="AE4" s="562" t="s">
        <v>493</v>
      </c>
      <c r="AF4" s="524" t="s">
        <v>494</v>
      </c>
      <c r="AG4" s="560" t="s">
        <v>495</v>
      </c>
      <c r="AH4" s="433"/>
      <c r="AI4" s="433"/>
      <c r="AJ4" s="524" t="s">
        <v>496</v>
      </c>
      <c r="AK4" s="433"/>
      <c r="AL4" s="830" t="s">
        <v>398</v>
      </c>
      <c r="AM4" s="830" t="s">
        <v>398</v>
      </c>
      <c r="AN4" s="830" t="s">
        <v>398</v>
      </c>
      <c r="AO4" s="830" t="s">
        <v>398</v>
      </c>
      <c r="AP4" s="830" t="s">
        <v>398</v>
      </c>
      <c r="AQ4" s="830" t="s">
        <v>398</v>
      </c>
      <c r="AR4" s="565" t="s">
        <v>384</v>
      </c>
      <c r="AS4" s="433"/>
      <c r="AT4" s="433"/>
      <c r="AV4" s="12"/>
    </row>
    <row r="5" spans="1:48" ht="18.600000000000001" customHeight="1" x14ac:dyDescent="0.25">
      <c r="A5" s="883" t="s">
        <v>68</v>
      </c>
      <c r="B5" s="278" t="s">
        <v>24</v>
      </c>
      <c r="C5" s="579"/>
      <c r="D5" s="580"/>
      <c r="E5" s="429" t="s">
        <v>497</v>
      </c>
      <c r="F5" s="429"/>
      <c r="G5" s="830"/>
      <c r="H5" s="830"/>
      <c r="I5" s="830"/>
      <c r="J5" s="579"/>
      <c r="K5" s="830"/>
      <c r="L5" s="830"/>
      <c r="M5" s="830"/>
      <c r="N5" s="433"/>
      <c r="O5" s="830"/>
      <c r="P5" s="892" t="s">
        <v>498</v>
      </c>
      <c r="Q5" s="863"/>
      <c r="R5" s="830"/>
      <c r="S5" s="830"/>
      <c r="T5" s="830"/>
      <c r="U5" s="830"/>
      <c r="V5" s="830"/>
      <c r="W5" s="830"/>
      <c r="X5" s="830"/>
      <c r="Y5" s="830"/>
      <c r="Z5" s="830"/>
      <c r="AA5" s="433"/>
      <c r="AB5" s="433"/>
      <c r="AC5" s="830"/>
      <c r="AD5" s="830"/>
      <c r="AE5" s="433"/>
      <c r="AF5" s="433"/>
      <c r="AG5" s="433"/>
      <c r="AH5" s="433"/>
      <c r="AI5" s="433"/>
      <c r="AJ5" s="433"/>
      <c r="AK5" s="559"/>
      <c r="AL5" s="830"/>
      <c r="AM5" s="830"/>
      <c r="AN5" s="830"/>
      <c r="AO5" s="830"/>
      <c r="AP5" s="830"/>
      <c r="AQ5" s="830"/>
      <c r="AR5" s="433"/>
      <c r="AS5" s="433"/>
      <c r="AT5" s="559"/>
      <c r="AU5" s="587" t="s">
        <v>499</v>
      </c>
      <c r="AV5" s="588" t="s">
        <v>500</v>
      </c>
    </row>
    <row r="6" spans="1:48" ht="31.5" customHeight="1" x14ac:dyDescent="0.25">
      <c r="A6" s="883"/>
      <c r="B6" s="278" t="s">
        <v>77</v>
      </c>
      <c r="C6" s="579"/>
      <c r="D6" s="429" t="s">
        <v>501</v>
      </c>
      <c r="E6" s="429"/>
      <c r="F6" s="429"/>
      <c r="G6" s="830"/>
      <c r="H6" s="830"/>
      <c r="I6" s="830"/>
      <c r="J6" s="579"/>
      <c r="K6" s="830"/>
      <c r="L6" s="830"/>
      <c r="M6" s="830"/>
      <c r="N6" s="433"/>
      <c r="O6" s="830"/>
      <c r="P6" s="433"/>
      <c r="Q6" s="433"/>
      <c r="R6" s="830"/>
      <c r="S6" s="830"/>
      <c r="T6" s="830"/>
      <c r="U6" s="830"/>
      <c r="V6" s="830"/>
      <c r="W6" s="830"/>
      <c r="X6" s="830"/>
      <c r="Y6" s="830"/>
      <c r="Z6" s="830"/>
      <c r="AA6" s="433"/>
      <c r="AB6" s="433"/>
      <c r="AC6" s="830"/>
      <c r="AD6" s="830"/>
      <c r="AE6" s="433"/>
      <c r="AF6" s="433"/>
      <c r="AG6" s="433"/>
      <c r="AH6" s="433"/>
      <c r="AI6" s="433"/>
      <c r="AJ6" s="433" t="s">
        <v>502</v>
      </c>
      <c r="AK6" s="433"/>
      <c r="AL6" s="830"/>
      <c r="AM6" s="830"/>
      <c r="AN6" s="830"/>
      <c r="AO6" s="830"/>
      <c r="AP6" s="830"/>
      <c r="AQ6" s="830"/>
      <c r="AR6" s="433"/>
      <c r="AS6" s="433"/>
      <c r="AT6" s="573"/>
      <c r="AU6" s="429"/>
      <c r="AV6" s="880" t="s">
        <v>398</v>
      </c>
    </row>
    <row r="7" spans="1:48" ht="15.75" customHeight="1" x14ac:dyDescent="0.25">
      <c r="A7" s="883"/>
      <c r="B7" s="581" t="s">
        <v>503</v>
      </c>
      <c r="C7" s="579"/>
      <c r="D7" s="429"/>
      <c r="E7" s="429"/>
      <c r="F7" s="577"/>
      <c r="G7" s="830"/>
      <c r="H7" s="830"/>
      <c r="I7" s="830"/>
      <c r="J7" s="579"/>
      <c r="K7" s="830"/>
      <c r="L7" s="830"/>
      <c r="M7" s="830"/>
      <c r="N7" s="524" t="s">
        <v>504</v>
      </c>
      <c r="O7" s="830"/>
      <c r="P7" s="433"/>
      <c r="Q7" s="433"/>
      <c r="R7" s="830"/>
      <c r="S7" s="830"/>
      <c r="T7" s="830"/>
      <c r="U7" s="830"/>
      <c r="V7" s="830"/>
      <c r="W7" s="830"/>
      <c r="X7" s="830"/>
      <c r="Y7" s="830"/>
      <c r="Z7" s="830"/>
      <c r="AA7" s="433"/>
      <c r="AB7" s="524" t="s">
        <v>505</v>
      </c>
      <c r="AC7" s="830"/>
      <c r="AD7" s="830"/>
      <c r="AE7" s="433"/>
      <c r="AF7" s="433"/>
      <c r="AG7" s="433"/>
      <c r="AH7" s="433"/>
      <c r="AI7" s="433"/>
      <c r="AJ7" s="433"/>
      <c r="AK7" s="433"/>
      <c r="AL7" s="830"/>
      <c r="AM7" s="830"/>
      <c r="AN7" s="830"/>
      <c r="AO7" s="830"/>
      <c r="AP7" s="830"/>
      <c r="AQ7" s="830"/>
      <c r="AR7" s="433"/>
      <c r="AS7" s="433"/>
      <c r="AT7" s="565" t="s">
        <v>506</v>
      </c>
      <c r="AU7" s="429"/>
      <c r="AV7" s="880"/>
    </row>
    <row r="8" spans="1:48" ht="35.1" customHeight="1" x14ac:dyDescent="0.25">
      <c r="A8" s="884" t="s">
        <v>88</v>
      </c>
      <c r="B8" s="581" t="s">
        <v>27</v>
      </c>
      <c r="C8" s="579"/>
      <c r="D8" s="600" t="s">
        <v>507</v>
      </c>
      <c r="E8" s="429"/>
      <c r="F8" s="577"/>
      <c r="G8" s="830"/>
      <c r="H8" s="830"/>
      <c r="I8" s="830"/>
      <c r="J8" s="579"/>
      <c r="K8" s="830"/>
      <c r="L8" s="830"/>
      <c r="M8" s="830"/>
      <c r="N8" s="433"/>
      <c r="O8" s="830"/>
      <c r="P8" s="897" t="s">
        <v>508</v>
      </c>
      <c r="Q8" s="898"/>
      <c r="R8" s="830"/>
      <c r="S8" s="830"/>
      <c r="T8" s="830"/>
      <c r="U8" s="830"/>
      <c r="V8" s="830"/>
      <c r="W8" s="830"/>
      <c r="X8" s="830"/>
      <c r="Y8" s="830"/>
      <c r="Z8" s="830"/>
      <c r="AA8" s="433"/>
      <c r="AB8" s="433"/>
      <c r="AC8" s="830"/>
      <c r="AD8" s="830"/>
      <c r="AE8" s="433"/>
      <c r="AF8" s="433" t="s">
        <v>509</v>
      </c>
      <c r="AG8" s="433"/>
      <c r="AH8" s="433"/>
      <c r="AI8" s="433"/>
      <c r="AJ8" s="433"/>
      <c r="AK8" s="433"/>
      <c r="AL8" s="830"/>
      <c r="AM8" s="830"/>
      <c r="AN8" s="830"/>
      <c r="AO8" s="830"/>
      <c r="AP8" s="830"/>
      <c r="AQ8" s="830"/>
      <c r="AR8" s="692" t="s">
        <v>510</v>
      </c>
      <c r="AS8" s="692"/>
      <c r="AT8" s="693"/>
      <c r="AU8" s="694" t="s">
        <v>511</v>
      </c>
      <c r="AV8" s="880"/>
    </row>
    <row r="9" spans="1:48" ht="43.9" customHeight="1" x14ac:dyDescent="0.25">
      <c r="A9" s="885"/>
      <c r="B9" s="429" t="s">
        <v>28</v>
      </c>
      <c r="C9" s="579"/>
      <c r="D9" s="693" t="s">
        <v>512</v>
      </c>
      <c r="E9" s="696" t="s">
        <v>513</v>
      </c>
      <c r="F9" s="578" t="s">
        <v>514</v>
      </c>
      <c r="G9" s="830"/>
      <c r="H9" s="830"/>
      <c r="I9" s="830"/>
      <c r="J9" s="579"/>
      <c r="K9" s="830"/>
      <c r="L9" s="830"/>
      <c r="M9" s="830"/>
      <c r="N9" s="433"/>
      <c r="O9" s="830"/>
      <c r="P9" s="892" t="s">
        <v>515</v>
      </c>
      <c r="Q9" s="863"/>
      <c r="R9" s="830"/>
      <c r="S9" s="830"/>
      <c r="T9" s="830"/>
      <c r="U9" s="830"/>
      <c r="V9" s="830"/>
      <c r="W9" s="830"/>
      <c r="X9" s="830"/>
      <c r="Y9" s="830"/>
      <c r="Z9" s="830"/>
      <c r="AA9" s="524" t="s">
        <v>516</v>
      </c>
      <c r="AB9" s="433"/>
      <c r="AC9" s="830"/>
      <c r="AD9" s="830"/>
      <c r="AE9" s="433"/>
      <c r="AF9" s="433"/>
      <c r="AG9" s="433"/>
      <c r="AH9" s="433" t="s">
        <v>517</v>
      </c>
      <c r="AI9" s="524" t="s">
        <v>518</v>
      </c>
      <c r="AJ9" s="433"/>
      <c r="AK9" s="433"/>
      <c r="AL9" s="830"/>
      <c r="AM9" s="830"/>
      <c r="AN9" s="830"/>
      <c r="AO9" s="830"/>
      <c r="AP9" s="830"/>
      <c r="AQ9" s="830"/>
      <c r="AR9" s="692" t="s">
        <v>510</v>
      </c>
      <c r="AS9" s="692"/>
      <c r="AT9" s="694"/>
      <c r="AU9" s="694" t="s">
        <v>511</v>
      </c>
      <c r="AV9" s="880"/>
    </row>
    <row r="10" spans="1:48" ht="15.75" customHeight="1" x14ac:dyDescent="0.25">
      <c r="A10" s="885"/>
      <c r="B10" s="429" t="s">
        <v>30</v>
      </c>
      <c r="C10" s="579"/>
      <c r="D10" s="693"/>
      <c r="E10" s="429"/>
      <c r="F10" s="577"/>
      <c r="G10" s="830"/>
      <c r="H10" s="830"/>
      <c r="I10" s="830"/>
      <c r="J10" s="579"/>
      <c r="K10" s="830"/>
      <c r="L10" s="830"/>
      <c r="M10" s="830"/>
      <c r="N10" s="433"/>
      <c r="O10" s="830"/>
      <c r="P10" s="433"/>
      <c r="Q10" s="433"/>
      <c r="R10" s="830"/>
      <c r="S10" s="830"/>
      <c r="T10" s="830"/>
      <c r="U10" s="830"/>
      <c r="V10" s="830"/>
      <c r="W10" s="830"/>
      <c r="X10" s="830"/>
      <c r="Y10" s="830"/>
      <c r="Z10" s="830"/>
      <c r="AA10" s="881" t="s">
        <v>519</v>
      </c>
      <c r="AB10" s="433"/>
      <c r="AC10" s="830"/>
      <c r="AD10" s="830"/>
      <c r="AE10" s="433"/>
      <c r="AF10" s="433"/>
      <c r="AG10" s="433"/>
      <c r="AH10" s="433"/>
      <c r="AI10" s="524" t="s">
        <v>518</v>
      </c>
      <c r="AJ10" s="433"/>
      <c r="AK10" s="524" t="s">
        <v>520</v>
      </c>
      <c r="AL10" s="830"/>
      <c r="AM10" s="830"/>
      <c r="AN10" s="830"/>
      <c r="AO10" s="830"/>
      <c r="AP10" s="830"/>
      <c r="AQ10" s="830"/>
      <c r="AR10" s="881" t="s">
        <v>521</v>
      </c>
      <c r="AS10" s="433"/>
      <c r="AT10" s="573"/>
      <c r="AU10" s="429"/>
      <c r="AV10" s="880"/>
    </row>
    <row r="11" spans="1:48" ht="15.75" customHeight="1" x14ac:dyDescent="0.25">
      <c r="A11" s="885"/>
      <c r="B11" s="429" t="s">
        <v>31</v>
      </c>
      <c r="C11" s="579"/>
      <c r="D11" s="693" t="s">
        <v>522</v>
      </c>
      <c r="E11" s="429"/>
      <c r="F11" s="577"/>
      <c r="G11" s="830"/>
      <c r="H11" s="830"/>
      <c r="I11" s="830"/>
      <c r="J11" s="579"/>
      <c r="K11" s="830"/>
      <c r="L11" s="830"/>
      <c r="M11" s="830"/>
      <c r="N11" s="433"/>
      <c r="O11" s="830"/>
      <c r="P11" s="433"/>
      <c r="Q11" s="433"/>
      <c r="R11" s="830"/>
      <c r="S11" s="830"/>
      <c r="T11" s="830"/>
      <c r="U11" s="830"/>
      <c r="V11" s="830"/>
      <c r="W11" s="830"/>
      <c r="X11" s="830"/>
      <c r="Y11" s="830"/>
      <c r="Z11" s="830"/>
      <c r="AA11" s="882"/>
      <c r="AB11" s="433"/>
      <c r="AC11" s="830"/>
      <c r="AD11" s="830"/>
      <c r="AE11" s="433"/>
      <c r="AF11" s="433"/>
      <c r="AG11" s="433"/>
      <c r="AH11" s="433"/>
      <c r="AI11" s="433"/>
      <c r="AJ11" s="433"/>
      <c r="AK11" s="433" t="s">
        <v>523</v>
      </c>
      <c r="AL11" s="830"/>
      <c r="AM11" s="830"/>
      <c r="AN11" s="830"/>
      <c r="AO11" s="830"/>
      <c r="AP11" s="830"/>
      <c r="AQ11" s="830"/>
      <c r="AR11" s="882"/>
      <c r="AS11" s="433"/>
      <c r="AT11" s="573"/>
      <c r="AU11" s="429"/>
      <c r="AV11" s="880"/>
    </row>
    <row r="12" spans="1:48" ht="15.75" customHeight="1" x14ac:dyDescent="0.25">
      <c r="A12" s="886"/>
      <c r="B12" s="429" t="s">
        <v>32</v>
      </c>
      <c r="C12" s="579"/>
      <c r="D12" s="693"/>
      <c r="E12" s="429"/>
      <c r="F12" s="577"/>
      <c r="G12" s="830"/>
      <c r="H12" s="830"/>
      <c r="I12" s="830"/>
      <c r="J12" s="579"/>
      <c r="K12" s="830"/>
      <c r="L12" s="830"/>
      <c r="M12" s="830"/>
      <c r="N12" s="433"/>
      <c r="O12" s="830"/>
      <c r="P12" s="433"/>
      <c r="Q12" s="433"/>
      <c r="R12" s="830"/>
      <c r="S12" s="830"/>
      <c r="T12" s="830"/>
      <c r="U12" s="830"/>
      <c r="V12" s="830"/>
      <c r="W12" s="830"/>
      <c r="X12" s="830"/>
      <c r="Y12" s="830"/>
      <c r="Z12" s="830"/>
      <c r="AA12" s="433"/>
      <c r="AB12" s="433"/>
      <c r="AC12" s="830"/>
      <c r="AD12" s="830"/>
      <c r="AE12" s="433"/>
      <c r="AF12" s="433"/>
      <c r="AG12" s="433"/>
      <c r="AH12" s="433"/>
      <c r="AI12" s="433"/>
      <c r="AJ12" s="433"/>
      <c r="AK12" s="433"/>
      <c r="AL12" s="830"/>
      <c r="AM12" s="830"/>
      <c r="AN12" s="830"/>
      <c r="AO12" s="830"/>
      <c r="AP12" s="830"/>
      <c r="AQ12" s="830"/>
      <c r="AR12" s="433"/>
      <c r="AS12" s="524" t="s">
        <v>524</v>
      </c>
      <c r="AT12" s="573"/>
      <c r="AU12" s="429"/>
      <c r="AV12" s="880"/>
    </row>
    <row r="13" spans="1:48" ht="21" customHeight="1" x14ac:dyDescent="0.25">
      <c r="A13" s="583" t="s">
        <v>116</v>
      </c>
      <c r="B13" s="496" t="s">
        <v>33</v>
      </c>
      <c r="C13" s="579"/>
      <c r="D13" s="578" t="s">
        <v>525</v>
      </c>
      <c r="E13" s="578" t="s">
        <v>526</v>
      </c>
      <c r="F13" s="577"/>
      <c r="G13" s="830"/>
      <c r="H13" s="830"/>
      <c r="I13" s="830"/>
      <c r="J13" s="579"/>
      <c r="K13" s="830"/>
      <c r="L13" s="830"/>
      <c r="M13" s="830"/>
      <c r="N13" s="433"/>
      <c r="O13" s="830"/>
      <c r="P13" s="433"/>
      <c r="Q13" s="433"/>
      <c r="R13" s="830"/>
      <c r="S13" s="830"/>
      <c r="T13" s="830"/>
      <c r="U13" s="830"/>
      <c r="V13" s="830"/>
      <c r="W13" s="830"/>
      <c r="X13" s="830"/>
      <c r="Y13" s="830"/>
      <c r="Z13" s="830"/>
      <c r="AA13" s="433"/>
      <c r="AB13" s="691" t="s">
        <v>527</v>
      </c>
      <c r="AC13" s="830"/>
      <c r="AD13" s="830"/>
      <c r="AE13" s="433"/>
      <c r="AF13" s="433"/>
      <c r="AG13" s="433"/>
      <c r="AH13" s="524" t="s">
        <v>528</v>
      </c>
      <c r="AI13" s="433"/>
      <c r="AJ13" s="524" t="s">
        <v>529</v>
      </c>
      <c r="AK13" s="433"/>
      <c r="AL13" s="830"/>
      <c r="AM13" s="830"/>
      <c r="AN13" s="830"/>
      <c r="AO13" s="830"/>
      <c r="AP13" s="830"/>
      <c r="AQ13" s="830"/>
      <c r="AR13" s="433"/>
      <c r="AS13" s="433"/>
      <c r="AT13" s="573"/>
      <c r="AU13" s="429"/>
      <c r="AV13" s="880"/>
    </row>
    <row r="14" spans="1:48" ht="15.75" customHeight="1" x14ac:dyDescent="0.25">
      <c r="A14" s="887" t="s">
        <v>133</v>
      </c>
      <c r="B14" s="429" t="s">
        <v>530</v>
      </c>
      <c r="C14" s="579"/>
      <c r="D14" s="429"/>
      <c r="E14" s="429"/>
      <c r="F14" s="577"/>
      <c r="G14" s="830"/>
      <c r="H14" s="830"/>
      <c r="I14" s="830"/>
      <c r="J14" s="579"/>
      <c r="K14" s="830"/>
      <c r="L14" s="830"/>
      <c r="M14" s="830"/>
      <c r="N14" s="433"/>
      <c r="O14" s="830"/>
      <c r="P14" s="433"/>
      <c r="Q14" s="433"/>
      <c r="R14" s="830"/>
      <c r="S14" s="830"/>
      <c r="T14" s="830"/>
      <c r="U14" s="830"/>
      <c r="V14" s="830"/>
      <c r="W14" s="830"/>
      <c r="X14" s="830"/>
      <c r="Y14" s="830"/>
      <c r="Z14" s="830"/>
      <c r="AA14" s="433"/>
      <c r="AB14" s="433"/>
      <c r="AC14" s="830"/>
      <c r="AD14" s="830"/>
      <c r="AE14" s="433"/>
      <c r="AF14" s="433"/>
      <c r="AG14" s="433"/>
      <c r="AH14" s="433"/>
      <c r="AI14" s="433"/>
      <c r="AJ14" s="433"/>
      <c r="AK14" s="433"/>
      <c r="AL14" s="830"/>
      <c r="AM14" s="830"/>
      <c r="AN14" s="830"/>
      <c r="AO14" s="830"/>
      <c r="AP14" s="830"/>
      <c r="AQ14" s="830"/>
      <c r="AR14" s="433"/>
      <c r="AS14" s="433"/>
      <c r="AT14" s="573"/>
      <c r="AU14" s="429"/>
      <c r="AV14" s="880"/>
    </row>
    <row r="15" spans="1:48" ht="70.5" customHeight="1" x14ac:dyDescent="0.25">
      <c r="A15" s="888"/>
      <c r="B15" s="496" t="s">
        <v>35</v>
      </c>
      <c r="C15" s="579"/>
      <c r="D15" s="429" t="s">
        <v>531</v>
      </c>
      <c r="E15" s="429"/>
      <c r="F15" s="577"/>
      <c r="G15" s="830"/>
      <c r="H15" s="830"/>
      <c r="I15" s="830"/>
      <c r="J15" s="579"/>
      <c r="K15" s="830"/>
      <c r="L15" s="830"/>
      <c r="M15" s="830"/>
      <c r="N15" s="433"/>
      <c r="O15" s="830"/>
      <c r="P15" s="433"/>
      <c r="Q15" s="433"/>
      <c r="R15" s="830"/>
      <c r="S15" s="830"/>
      <c r="T15" s="830"/>
      <c r="U15" s="830"/>
      <c r="V15" s="830"/>
      <c r="W15" s="830"/>
      <c r="X15" s="830"/>
      <c r="Y15" s="830"/>
      <c r="Z15" s="830"/>
      <c r="AA15" s="433"/>
      <c r="AB15" s="433"/>
      <c r="AC15" s="830"/>
      <c r="AD15" s="830"/>
      <c r="AE15" s="433"/>
      <c r="AF15" s="433"/>
      <c r="AG15" s="433"/>
      <c r="AH15" s="433"/>
      <c r="AI15" s="433"/>
      <c r="AJ15" s="433"/>
      <c r="AK15" s="433"/>
      <c r="AL15" s="830"/>
      <c r="AM15" s="830"/>
      <c r="AN15" s="830"/>
      <c r="AO15" s="830"/>
      <c r="AP15" s="830"/>
      <c r="AQ15" s="830"/>
      <c r="AR15" s="433" t="s">
        <v>532</v>
      </c>
      <c r="AS15" s="433"/>
      <c r="AT15" s="573"/>
      <c r="AU15" s="429"/>
      <c r="AV15" s="880"/>
    </row>
    <row r="16" spans="1:48" ht="15.75" customHeight="1" x14ac:dyDescent="0.25">
      <c r="A16" s="485"/>
      <c r="D16" s="14"/>
      <c r="E16" s="14"/>
      <c r="G16" s="192"/>
      <c r="H16" s="192"/>
      <c r="I16" s="192"/>
      <c r="J16" s="487"/>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row>
    <row r="17" spans="1:43" x14ac:dyDescent="0.25">
      <c r="M17" s="308"/>
      <c r="AP17" s="192"/>
      <c r="AQ17" s="192"/>
    </row>
    <row r="20" spans="1:43" ht="27.6" customHeight="1" x14ac:dyDescent="0.25">
      <c r="B20" s="455"/>
      <c r="F20" s="289"/>
      <c r="J20" t="s">
        <v>469</v>
      </c>
      <c r="L20" s="873" t="s">
        <v>470</v>
      </c>
      <c r="M20" s="874"/>
      <c r="N20" s="874"/>
      <c r="O20" s="875" t="s">
        <v>471</v>
      </c>
      <c r="P20" s="876"/>
      <c r="Q20" s="876"/>
      <c r="R20" s="876"/>
      <c r="S20" s="891"/>
      <c r="T20" s="877" t="s">
        <v>472</v>
      </c>
      <c r="U20" s="878"/>
      <c r="V20" s="878"/>
      <c r="W20" s="889" t="s">
        <v>473</v>
      </c>
      <c r="X20" s="889"/>
      <c r="Y20" s="889"/>
      <c r="Z20" s="889"/>
      <c r="AA20" s="889"/>
    </row>
    <row r="21" spans="1:43" x14ac:dyDescent="0.25">
      <c r="A21" s="1"/>
      <c r="B21" s="455"/>
      <c r="L21" s="869" t="s">
        <v>474</v>
      </c>
      <c r="M21" s="870"/>
      <c r="N21" s="870"/>
      <c r="O21" s="871" t="s">
        <v>475</v>
      </c>
      <c r="P21" s="872"/>
      <c r="Q21" s="872"/>
      <c r="R21" s="872"/>
      <c r="S21" s="890"/>
      <c r="T21" s="864" t="s">
        <v>476</v>
      </c>
      <c r="U21" s="865"/>
      <c r="V21" s="865"/>
      <c r="W21" s="889"/>
      <c r="X21" s="889"/>
      <c r="Y21" s="889"/>
      <c r="Z21" s="889"/>
      <c r="AA21" s="889"/>
    </row>
    <row r="22" spans="1:43" x14ac:dyDescent="0.25">
      <c r="A22" s="1"/>
      <c r="B22" s="455"/>
    </row>
    <row r="23" spans="1:43" x14ac:dyDescent="0.25">
      <c r="B23" s="489"/>
    </row>
    <row r="24" spans="1:43" x14ac:dyDescent="0.25">
      <c r="B24" s="489"/>
    </row>
    <row r="25" spans="1:43" x14ac:dyDescent="0.25">
      <c r="A25" s="1"/>
      <c r="B25" s="489"/>
    </row>
    <row r="26" spans="1:43" x14ac:dyDescent="0.25">
      <c r="B26" s="489"/>
    </row>
    <row r="27" spans="1:43" x14ac:dyDescent="0.25">
      <c r="B27" s="489"/>
    </row>
    <row r="28" spans="1:43" ht="14.45" customHeight="1" x14ac:dyDescent="0.25">
      <c r="B28" s="161"/>
    </row>
    <row r="29" spans="1:43" x14ac:dyDescent="0.25">
      <c r="B29" s="489"/>
    </row>
    <row r="30" spans="1:43" x14ac:dyDescent="0.25">
      <c r="B30" s="489"/>
    </row>
    <row r="31" spans="1:43" x14ac:dyDescent="0.25">
      <c r="B31" s="258"/>
    </row>
    <row r="32" spans="1:43" ht="14.45" customHeight="1" x14ac:dyDescent="0.25">
      <c r="B32" s="258"/>
    </row>
    <row r="33" spans="2:2" x14ac:dyDescent="0.25">
      <c r="B33" s="257"/>
    </row>
    <row r="34" spans="2:2" x14ac:dyDescent="0.25">
      <c r="B34" s="256"/>
    </row>
    <row r="35" spans="2:2" x14ac:dyDescent="0.25">
      <c r="B35" s="257"/>
    </row>
    <row r="36" spans="2:2" x14ac:dyDescent="0.25">
      <c r="B36" s="258"/>
    </row>
    <row r="37" spans="2:2" ht="14.45" customHeight="1" x14ac:dyDescent="0.25">
      <c r="B37" s="258"/>
    </row>
    <row r="38" spans="2:2" x14ac:dyDescent="0.25">
      <c r="B38" s="258"/>
    </row>
    <row r="39" spans="2:2" x14ac:dyDescent="0.25">
      <c r="B39" s="257"/>
    </row>
    <row r="40" spans="2:2" x14ac:dyDescent="0.25">
      <c r="B40" s="258"/>
    </row>
    <row r="41" spans="2:2" x14ac:dyDescent="0.25">
      <c r="B41" s="256"/>
    </row>
    <row r="42" spans="2:2" x14ac:dyDescent="0.25">
      <c r="B42" s="257"/>
    </row>
    <row r="43" spans="2:2" x14ac:dyDescent="0.25">
      <c r="B43" s="258"/>
    </row>
    <row r="44" spans="2:2" x14ac:dyDescent="0.25">
      <c r="B44" s="258"/>
    </row>
    <row r="45" spans="2:2" x14ac:dyDescent="0.25">
      <c r="B45" s="257"/>
    </row>
    <row r="46" spans="2:2" x14ac:dyDescent="0.25">
      <c r="B46" s="256"/>
    </row>
  </sheetData>
  <mergeCells count="44">
    <mergeCell ref="C1:I1"/>
    <mergeCell ref="K1:AA1"/>
    <mergeCell ref="AB1:AI1"/>
    <mergeCell ref="AJ1:AU1"/>
    <mergeCell ref="P8:Q8"/>
    <mergeCell ref="AN4:AN15"/>
    <mergeCell ref="AP4:AP15"/>
    <mergeCell ref="AQ4:AQ15"/>
    <mergeCell ref="S4:S15"/>
    <mergeCell ref="R4:R15"/>
    <mergeCell ref="G4:G15"/>
    <mergeCell ref="O4:O15"/>
    <mergeCell ref="L4:L15"/>
    <mergeCell ref="I4:I15"/>
    <mergeCell ref="H4:H15"/>
    <mergeCell ref="P9:Q9"/>
    <mergeCell ref="A5:A7"/>
    <mergeCell ref="A8:A12"/>
    <mergeCell ref="A14:A15"/>
    <mergeCell ref="W20:AA21"/>
    <mergeCell ref="L21:N21"/>
    <mergeCell ref="O21:S21"/>
    <mergeCell ref="T21:V21"/>
    <mergeCell ref="L20:N20"/>
    <mergeCell ref="O20:S20"/>
    <mergeCell ref="T20:V20"/>
    <mergeCell ref="P5:Q5"/>
    <mergeCell ref="AA10:AA11"/>
    <mergeCell ref="K4:K15"/>
    <mergeCell ref="M4:M15"/>
    <mergeCell ref="X4:X15"/>
    <mergeCell ref="Y4:Y15"/>
    <mergeCell ref="AV6:AV15"/>
    <mergeCell ref="W4:W15"/>
    <mergeCell ref="V4:V15"/>
    <mergeCell ref="U4:U15"/>
    <mergeCell ref="T4:T15"/>
    <mergeCell ref="AR10:AR11"/>
    <mergeCell ref="AO4:AO15"/>
    <mergeCell ref="Z4:Z15"/>
    <mergeCell ref="AC4:AC15"/>
    <mergeCell ref="AD4:AD15"/>
    <mergeCell ref="AL4:AL15"/>
    <mergeCell ref="AM4:AM15"/>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4FAD-D986-4780-B992-AF35F4E0A05A}">
  <dimension ref="A1:H125"/>
  <sheetViews>
    <sheetView zoomScale="87" zoomScaleNormal="70" workbookViewId="0">
      <selection activeCell="B16" sqref="B16"/>
    </sheetView>
  </sheetViews>
  <sheetFormatPr defaultRowHeight="15.75" customHeight="1" x14ac:dyDescent="0.25"/>
  <cols>
    <col min="1" max="1" width="27.42578125" customWidth="1"/>
    <col min="2" max="2" width="220" style="567" customWidth="1"/>
  </cols>
  <sheetData>
    <row r="1" spans="1:3" ht="46.15" customHeight="1" x14ac:dyDescent="0.25">
      <c r="A1" s="527"/>
      <c r="B1" s="739" t="s">
        <v>533</v>
      </c>
    </row>
    <row r="2" spans="1:3" ht="15" x14ac:dyDescent="0.25">
      <c r="A2" s="527"/>
      <c r="B2" s="527" t="s">
        <v>534</v>
      </c>
    </row>
    <row r="3" spans="1:3" x14ac:dyDescent="0.25">
      <c r="A3" t="str" cm="1">
        <f t="array" ref="A3:A25">_xlfn.SORTBY(_xlfn._xlws.FILTER('Kennisagenda onderzoekslijnen'!C20:C200,LEFT('Kennisagenda onderzoekslijnen'!C20:C200,1)="C"),_xlfn._xlws.FILTER('Kennisagenda onderzoekslijnen'!I20:I200,LEFT('Kennisagenda onderzoekslijnen'!C20:C200,1)="C"),1)</f>
        <v>C1</v>
      </c>
      <c r="B3" s="593" t="str" cm="1">
        <f t="array" ref="B3:B25">_xlfn.SORTBY(_xlfn._xlws.FILTER(""&amp;'Kennisagenda onderzoekslijnen'!F20:F200,LEFT('Kennisagenda onderzoekslijnen'!C20:C200,1)="C"),_xlfn._xlws.FILTER('Kennisagenda onderzoekslijnen'!I20:I200,LEFT('Kennisagenda onderzoekslijnen'!C20:C200,1)="C"),1)</f>
        <v>Hoe bepaal je de kwaliteit en variabiliteit van het historische (ongewapende) beton van de oude sluis?</v>
      </c>
      <c r="C3" s="682"/>
    </row>
    <row r="4" spans="1:3" x14ac:dyDescent="0.25">
      <c r="A4" t="str">
        <v>C2</v>
      </c>
      <c r="B4" s="568" t="str">
        <v>Hoe kan de huidige staat van moeilijk inspecteerbare onderdelen (zoals onderloopsheidschermen) betrouwbaar worden bepaald, gegeven het ontbreken van directe inspectie en meetgegevens?</v>
      </c>
      <c r="C4" s="682"/>
    </row>
    <row r="5" spans="1:3" ht="31.5" x14ac:dyDescent="0.25">
      <c r="A5" t="str">
        <v>C3</v>
      </c>
      <c r="B5" s="598" t="str">
        <v>Welke lessen uit vergelijkbare sluizen (zelfde bouwjaar, typologie, ondergrond, constructiemethode) zijn bruikbaar voor de beoordeling en instandhouding van de betonconstructies van sluis Panheel, en hoe kan met deze kennis de onzekerheid in bodemgesteldheid en betonconstructies worden verkleind?</v>
      </c>
      <c r="C5" s="682"/>
    </row>
    <row r="6" spans="1:3" ht="31.5" x14ac:dyDescent="0.25">
      <c r="A6" t="str">
        <v>C4</v>
      </c>
      <c r="B6" s="598" t="str">
        <v>In hoeverre is de RBK (richtlijn bestaande kunstwerken) met de bijbehorende aanpak constructieve veiligheid sluizen geschikt om tot een goed oordeel te komen voor de betonconstructies van sluis Panheel? En welke gegevens hebben we daarvoor nodig?</v>
      </c>
      <c r="C6" s="682"/>
    </row>
    <row r="7" spans="1:3" x14ac:dyDescent="0.25">
      <c r="A7" t="str">
        <v>C5</v>
      </c>
      <c r="B7" s="593" t="str">
        <v>Hoe ontwikkelt vermoeiingsschade in stalen sluisdeuren zich over de tijd en wat betekent dit voor de resterende sterkte en levensduur?</v>
      </c>
      <c r="C7" s="682"/>
    </row>
    <row r="8" spans="1:3" x14ac:dyDescent="0.25">
      <c r="A8" t="str">
        <v>C6</v>
      </c>
      <c r="B8" s="599" t="str">
        <v>In hoeverre is een beheerstrategie op basis van inspectie en reparatie voldoende om vermoeiingsschade tijdig te signaleren en falen te voorkomen?</v>
      </c>
      <c r="C8" s="682"/>
    </row>
    <row r="9" spans="1:3" x14ac:dyDescent="0.25">
      <c r="A9" t="str">
        <v>C7</v>
      </c>
      <c r="B9" s="593" t="str">
        <v>Wat is de resterende levensduur en betrouwbaarheid van de pompen (bij toenemend watergebruik en mogelijk langere droge periodes), en in hoeverre zijn deze geschikt voor mogelijk intensiever gebruik?</v>
      </c>
      <c r="C9" s="682"/>
    </row>
    <row r="10" spans="1:3" x14ac:dyDescent="0.25">
      <c r="A10" t="str">
        <v>C9</v>
      </c>
      <c r="B10" s="567" t="str">
        <v>Wat is de actuele staat van de leidingen (kokers) van het gemaal?</v>
      </c>
      <c r="C10" s="682"/>
    </row>
    <row r="11" spans="1:3" x14ac:dyDescent="0.25">
      <c r="A11" t="str">
        <v>C10</v>
      </c>
      <c r="B11" s="593" t="str">
        <v>Welke inspectietechnieken kunnen worden ingezet om de staat van moeilijk toegankelijke onderdelen van het gemaal betrouwbaar in beeld te brengen?</v>
      </c>
      <c r="C11" s="682"/>
    </row>
    <row r="12" spans="1:3" x14ac:dyDescent="0.25">
      <c r="A12" t="str">
        <v>C11</v>
      </c>
      <c r="B12" s="601" t="str">
        <v xml:space="preserve">Zouden nieuwe onderdelen aan de ROK – constructieve veiligheidseis - moeten voldoen als de rest van het complex daar niet aan voldoet (Is dat dan niet een te hoge eis?)? Afwegingskader: moet je de hoogste kaders / normen gebruiken of is een lagere eis soms voldoende? </v>
      </c>
      <c r="C12" s="682"/>
    </row>
    <row r="13" spans="1:3" x14ac:dyDescent="0.25">
      <c r="A13" t="str">
        <v>C12</v>
      </c>
      <c r="B13" s="593" t="str">
        <v>Wat is de potentie voor hergebruik van materialen/elementen?</v>
      </c>
      <c r="C13" s="682"/>
    </row>
    <row r="14" spans="1:3" x14ac:dyDescent="0.25">
      <c r="A14" t="str">
        <v>C13</v>
      </c>
      <c r="B14" s="598" t="str">
        <v>Hoe kan de beschikbaarheid van systemen in oude sluizen  worden geborgd, gegeven de beperkte beschikbaarheid van specifieke materialen en kennis?</v>
      </c>
      <c r="C14" s="682"/>
    </row>
    <row r="15" spans="1:3" x14ac:dyDescent="0.25">
      <c r="A15" t="str">
        <v>C14</v>
      </c>
      <c r="B15" s="593" t="str">
        <v>Hoe kan de beschikbaarheid en kwaliteit van ontwerp-, beheer- en inspectiedata worden verbeterd om uitvoering en onderhoud efficiënter en beter voorspelbaar te maken?</v>
      </c>
      <c r="C15" s="682"/>
    </row>
    <row r="16" spans="1:3" x14ac:dyDescent="0.25">
      <c r="A16" t="str">
        <v>C15</v>
      </c>
      <c r="B16" s="593" t="str">
        <v>Hoe kan het energiegebruik van het gemaal en de sluis worden geoptimaliseerd (bijv. energiezuinig pompen en afstemming op energieaanbod) zonder afbreuk te doen aan beschikbaarheid en functioneren?</v>
      </c>
      <c r="C16" s="682"/>
    </row>
    <row r="17" spans="1:8" x14ac:dyDescent="0.25">
      <c r="A17" t="str">
        <v>C16</v>
      </c>
      <c r="B17" s="593" t="str">
        <v>Welke inspectie-, monitoring- en datagedreven technieken (incl. AI) zijn geschikt om de staat van betonconstructies en installaties betrouwbaar te beoordelen en intern inzichtelijk te maken?</v>
      </c>
      <c r="C17" s="682"/>
    </row>
    <row r="18" spans="1:8" x14ac:dyDescent="0.25">
      <c r="A18" t="str">
        <v>C17</v>
      </c>
      <c r="B18" s="593" t="str">
        <v>Hoe kunnen reparatietechnieken en boorkernonderzoek worden geoptimaliseerd om het beheer en onderhoud van betonconstructies efficiënter uit te voeren?</v>
      </c>
      <c r="C18" s="682"/>
    </row>
    <row r="19" spans="1:8" x14ac:dyDescent="0.25">
      <c r="A19" t="str">
        <v>C18</v>
      </c>
      <c r="B19" s="593" t="str">
        <v>In hoeverre kan turbineren met bestaande gemalen worden toegepast, gegeven beperkingen zoals trillingen en schade, en welke ontwerpaanpassingen zijn nodig?</v>
      </c>
      <c r="C19" s="682"/>
    </row>
    <row r="20" spans="1:8" x14ac:dyDescent="0.25">
      <c r="A20" t="str">
        <v>C19</v>
      </c>
      <c r="B20" s="593" t="str">
        <v>Waar gaat tijd, geld, milieu impact inzitten in dagelijks B&amp;O sluis Panheel en waar is winst te behalen?</v>
      </c>
      <c r="C20" s="682"/>
    </row>
    <row r="21" spans="1:8" x14ac:dyDescent="0.25">
      <c r="A21" t="str">
        <v>C20</v>
      </c>
      <c r="B21" s="593" t="str">
        <v>In hoeverre kan het kanaal in de toekomst een rol spelen als route voor defensie? Wat betekent dit voor het functioneren van de scheepvaartroute? Wat betekent dit voor het functioneren en de eisen aan sluis Panheel?</v>
      </c>
      <c r="C21" s="682"/>
    </row>
    <row r="22" spans="1:8" x14ac:dyDescent="0.25">
      <c r="A22" t="str">
        <v>C21</v>
      </c>
      <c r="B22" s="593" t="str">
        <v>In hoeverre kunnen veranderingen in wateraanvoerafspraken met België optreden en wat betekent dit voor de hydraulische belasting en het functioneren van sluis Panheel?</v>
      </c>
    </row>
    <row r="23" spans="1:8" x14ac:dyDescent="0.25">
      <c r="A23" t="str">
        <v>C22</v>
      </c>
      <c r="B23" s="593" t="str">
        <v>Kan met behulp van de bewezen historische sterkte of een proefbelasting de resterende levensduur van de betonconstructie van de oude sluis worden bepaald?</v>
      </c>
    </row>
    <row r="24" spans="1:8" x14ac:dyDescent="0.25">
      <c r="A24" t="str">
        <v>C23</v>
      </c>
      <c r="B24" s="598" t="str">
        <v>Hoe kunnen inzichten uit inspecties worden vertaald naar andere sluizen en sluizenfamilies?</v>
      </c>
    </row>
    <row r="25" spans="1:8" x14ac:dyDescent="0.25">
      <c r="A25" s="42" t="str">
        <v>C24</v>
      </c>
      <c r="B25" s="568" t="str">
        <v>Welke standaard oplossing is te bedenken voor redundantie voor stroom of glasvezel?</v>
      </c>
    </row>
    <row r="26" spans="1:8" x14ac:dyDescent="0.25"/>
    <row r="27" spans="1:8" x14ac:dyDescent="0.25"/>
    <row r="28" spans="1:8" x14ac:dyDescent="0.25">
      <c r="A28" s="527"/>
      <c r="B28" s="448" t="s">
        <v>535</v>
      </c>
      <c r="C28" s="499"/>
      <c r="D28" s="499"/>
      <c r="E28" s="499"/>
      <c r="F28" s="499"/>
      <c r="G28" s="499"/>
      <c r="H28" s="499"/>
    </row>
    <row r="29" spans="1:8" x14ac:dyDescent="0.25">
      <c r="A29" t="str" cm="1">
        <f t="array" ref="A29:A34">_xlfn.SORTBY(_xlfn._xlws.FILTER('Kennisagenda onderzoekslijnen'!C20:C200,LEFT('Kennisagenda onderzoekslijnen'!C20:C200,2)="ET"),_xlfn._xlws.FILTER('Kennisagenda onderzoekslijnen'!I20:I200,LEFT('Kennisagenda onderzoekslijnen'!C20:C200,2)="ET"),1)</f>
        <v>ET1</v>
      </c>
      <c r="B29" s="606" t="str" cm="1">
        <f t="array" ref="B29:B34">_xlfn.SORTBY(_xlfn._xlws.FILTER(""&amp;'Kennisagenda onderzoekslijnen'!F20:F200,LEFT('Kennisagenda onderzoekslijnen'!C20:C200,2)="ET"),_xlfn._xlws.FILTER('Kennisagenda onderzoekslijnen'!I20:I200,LEFT('Kennisagenda onderzoekslijnen'!C20:C200,2)="ET"),1)</f>
        <v>Wat is de actuele constructieve veiligheid van de betonconstructies van de oude sluis Panheel, gegeven dat de ontwerplevensduur is bereikt, en welke onzekerheden beïnvloeden deze beoordeling?</v>
      </c>
    </row>
    <row r="30" spans="1:8" ht="22.15" customHeight="1" x14ac:dyDescent="0.25">
      <c r="A30" t="str">
        <v>ET2</v>
      </c>
      <c r="B30" s="602" t="str">
        <v>Wat is de actuele constructieve veiligheid van de betonconstructies van de nieuwe sluis Panheel, gegeven dat de ontwerplevensduur nog niet is bereikt, en welke onzekerheden beïnvloeden deze beoordeling?</v>
      </c>
    </row>
    <row r="31" spans="1:8" x14ac:dyDescent="0.25">
      <c r="A31" t="str">
        <v>ET3</v>
      </c>
      <c r="B31" s="606" t="str">
        <v xml:space="preserve">Welke functionele eisen worden aan sluizencomplex Panheel gesteld en in hoeverre moeten constructieve componenten van de oude sluis hierop worden aangepast volgens den huidige normen? </v>
      </c>
    </row>
    <row r="32" spans="1:8" x14ac:dyDescent="0.25">
      <c r="A32" t="str">
        <v>ET4</v>
      </c>
      <c r="B32" s="606" t="str">
        <v>Welke mate van redundantie (bijv. reservedeuren of alternatieven) is nodig om de beschikbaarheid en robuustheid van het sluizencomplex te borgen?</v>
      </c>
    </row>
    <row r="33" spans="1:8" ht="31.5" x14ac:dyDescent="0.25">
      <c r="A33" t="str">
        <v>ET5</v>
      </c>
      <c r="B33" s="606" t="str">
        <v xml:space="preserve">Welke risico’s voor veiligheid en beschikbaarheid ontstaan bij langdurige spanningsuitval voor welke functies, hoe erg is dit, en waar zijn noodstroomvoorzieningen (zoals aggregaten) noodzakelijk binnen het sluizencomplex? Hoe ziet een draaiboek bij stroomuitvalling eruit? </v>
      </c>
    </row>
    <row r="34" spans="1:8" ht="31.5" x14ac:dyDescent="0.25">
      <c r="A34" t="str">
        <v>ET6</v>
      </c>
      <c r="B34" s="606" t="str">
        <v xml:space="preserve">In hoeverre is verlenging van de levensduur van het sluizencomplex (oude sluis) mogelijk en welke factoren zijn daarbij bepalend? 
</v>
      </c>
    </row>
    <row r="35" spans="1:8" x14ac:dyDescent="0.25">
      <c r="B35" s="606"/>
    </row>
    <row r="36" spans="1:8" x14ac:dyDescent="0.25">
      <c r="B36" s="606"/>
    </row>
    <row r="37" spans="1:8" x14ac:dyDescent="0.25">
      <c r="A37" s="527"/>
      <c r="B37" s="449" t="s">
        <v>536</v>
      </c>
      <c r="C37" s="499"/>
      <c r="D37" s="499"/>
      <c r="E37" s="499"/>
      <c r="F37" s="499"/>
      <c r="G37" s="499"/>
      <c r="H37" s="499"/>
    </row>
    <row r="38" spans="1:8" x14ac:dyDescent="0.25">
      <c r="A38" t="str" cm="1">
        <f t="array" ref="A38:A58">_xlfn.SORTBY(_xlfn._xlws.FILTER('Kennisagenda onderzoekslijnen'!C20:C200,LEFT('Kennisagenda onderzoekslijnen'!C20:C200,2)="EF"),_xlfn._xlws.FILTER('Kennisagenda onderzoekslijnen'!I20:I200,LEFT('Kennisagenda onderzoekslijnen'!C20:C200,2)="EF"),1)</f>
        <v>EF1</v>
      </c>
      <c r="B38" s="567" t="str" cm="1">
        <f t="array" ref="B38:B58">_xlfn.SORTBY(_xlfn._xlws.FILTER(""&amp;'Kennisagenda onderzoekslijnen'!F20:F200,LEFT('Kennisagenda onderzoekslijnen'!C20:C200,2)="EF"),_xlfn._xlws.FILTER('Kennisagenda onderzoekslijnen'!I20:I200,LEFT('Kennisagenda onderzoekslijnen'!C20:C200,2)="EF"),1)</f>
        <v>Wat is de lange termijn visie/plan voor de toekomst van sluizencomplex Panheel, rekeninghoudend met veranderende wensen/gebruik (functies), budgetverminderingen, kennisbehoud, etc. (incl. keuzemomenten en adaptatiepaden)?</v>
      </c>
    </row>
    <row r="39" spans="1:8" x14ac:dyDescent="0.25">
      <c r="A39" t="str">
        <v>EF2</v>
      </c>
      <c r="B39" s="602" t="str">
        <v>Wat zijn de effecten van exploitatie met één kolk op beschikbaarheid, scheepvaart (inclusief voorhavens) en beheer, en welke sluis is daarbij het meest geschikt om te behouden?</v>
      </c>
    </row>
    <row r="40" spans="1:8" ht="31.5" x14ac:dyDescent="0.25">
      <c r="A40" s="515" t="str">
        <v>EF7</v>
      </c>
      <c r="B40" s="604" t="str">
        <v>Wat wordt de toekomstige waterbalans van het watersysteem waarvan Panheel een onderdeel uitmaakt (inclusief traject Maastricht - Linne &amp; samenwerking met Belgie) voor de verschillende seizoenen (inclusief wateroverlast en droogte)?</v>
      </c>
    </row>
    <row r="41" spans="1:8" x14ac:dyDescent="0.25">
      <c r="A41" s="515" t="str">
        <v>EF8</v>
      </c>
      <c r="B41" s="605" t="str">
        <v>Welke eisen worden gesteld aan de verschillende functies (water bergen en water afvoeren) en componenten (lekverlies, schutverlies, spaarbekkens) van sluis Panheel?</v>
      </c>
    </row>
    <row r="42" spans="1:8" x14ac:dyDescent="0.25">
      <c r="A42" s="515" t="str">
        <v>EF9</v>
      </c>
      <c r="B42" s="603" t="str">
        <v>Wat zijn de (toekomstige) beleidskeuzes rondom Maaspeilen en het stuwprogramma, en wat is de invloed hiervan op waterstanden, hydraulische belastingen en het functioneren van het sluizencomplex (incl. bevaarbaarheid, voorhavens, bodem en oeverbescherming)?</v>
      </c>
    </row>
    <row r="43" spans="1:8" x14ac:dyDescent="0.25">
      <c r="A43" s="515" t="str">
        <v>EF10</v>
      </c>
      <c r="B43" s="603" t="str">
        <v>Is het in de toekomst, bij een grotere afvoerbehoefte, nodig om andere routes te gebruiken dan spuien via de kolk?</v>
      </c>
    </row>
    <row r="44" spans="1:8" x14ac:dyDescent="0.25">
      <c r="A44" s="515" t="str">
        <v>EF13</v>
      </c>
      <c r="B44" s="603" t="str">
        <v>Wat zijn de toekomstige eisen aan sluizencomplex en kanaal voor waterkwaliteit, ecologie en natuuropgaven (zoals vissterfte bij gemalen, blauwalgen, Natura 2000-stikstofeisen i.r.t. scheepvaart en passeerbaarheid, zoals natuurvriendelijke oevers)?</v>
      </c>
    </row>
    <row r="45" spans="1:8" x14ac:dyDescent="0.25">
      <c r="A45" s="515" t="str">
        <v>EF14</v>
      </c>
      <c r="B45" s="603" t="str">
        <v>Als de oude sluis een monumentstatus krijgt, wat betekent dit voor B&amp;O en Vernieuwing?</v>
      </c>
    </row>
    <row r="46" spans="1:8" x14ac:dyDescent="0.25">
      <c r="A46" s="515" t="str">
        <v>EF15</v>
      </c>
      <c r="B46" s="602" t="str">
        <v xml:space="preserve">Wat zijn de beschikbaarheidseisen van schutsluizen –  harde eisen ten opzichte van wensen (schuttijden / passagetijden en stremmingen) nu en in de toekomst? </v>
      </c>
    </row>
    <row r="47" spans="1:8" x14ac:dyDescent="0.25">
      <c r="A47" s="515" t="str">
        <v>EF16</v>
      </c>
      <c r="B47" s="605" t="str">
        <v>Voldoet sluizencomplex Panheel aan richtlijn vaarwegen?</v>
      </c>
    </row>
    <row r="48" spans="1:8" x14ac:dyDescent="0.25">
      <c r="A48" s="515" t="str">
        <v>EF17</v>
      </c>
      <c r="B48" s="603" t="str">
        <v xml:space="preserve">Wat is de verwachte ontwikkeling van de binnenvaart en gebruik van Sluizencomplex Panheel (incl. voorhavens) en welke voorzieningen zijn hiervoor nodig? </v>
      </c>
    </row>
    <row r="49" spans="1:8" ht="31.5" x14ac:dyDescent="0.25">
      <c r="A49" s="515" t="str">
        <v>EF18</v>
      </c>
      <c r="B49" s="605" t="str">
        <v>Wat zijn de richtllijnen rondom walstroom (stroomvoorziening (electrische) schepen) bij sluizen? Wat zijn de kaders voor walstroom bij de rijksaanlegplaatsen? Voldoet de walstroomvoorziening van sluizencomplex Panheel aan de eisen?</v>
      </c>
    </row>
    <row r="50" spans="1:8" x14ac:dyDescent="0.25">
      <c r="A50" s="515" t="str">
        <v>EF19</v>
      </c>
      <c r="B50" s="605" t="str">
        <v>Waar kun je bezuinigen bij sluis Panheel zonder dat de veiligheid en functies in geding komen?</v>
      </c>
    </row>
    <row r="51" spans="1:8" x14ac:dyDescent="0.25">
      <c r="A51" s="515" t="str">
        <v>EF20</v>
      </c>
      <c r="B51" s="603" t="str">
        <v xml:space="preserve">Hoe kunnen de spaarbekkens, riolen en het nivelleermiddel van de oude (noordelijke) sluis technisch en functioneel weer in gebruik worden genomen? </v>
      </c>
    </row>
    <row r="52" spans="1:8" x14ac:dyDescent="0.25">
      <c r="A52" s="515" t="str">
        <v>EF21</v>
      </c>
      <c r="B52" s="603" t="str">
        <v>Welke rol kan de oude sluis (inclusief werkende spaarbekkens) spelen in het minimaliseren van watergebruik binnen het sluizencomplex Panheel, en welke maatregelen (zoals herstel of aanpassing van de nieuwe sluis) zijn daarvoor het meest effectief?</v>
      </c>
    </row>
    <row r="53" spans="1:8" x14ac:dyDescent="0.25">
      <c r="A53" s="515" t="str">
        <v>EF22</v>
      </c>
      <c r="B53" s="603" t="str">
        <v>Welke integrale en ‘sober en doelmatige’ afweging is mogelijk voor ingrepen aan het sluizencomplex Panheel, rekening houdend met watergebruik, duurzaamheid, kosten en beschikbaarheid, en welke methoden (zoals LCC, LCA en de bedrijfswaardenmatrix) zijn daarbij geschikt?</v>
      </c>
    </row>
    <row r="54" spans="1:8" x14ac:dyDescent="0.25">
      <c r="A54" s="515" t="str">
        <v>EF23</v>
      </c>
      <c r="B54" s="605" t="str">
        <v>Welke eisen stelt de KRW en natuurwetgeving aan het functioneren van een gemaal met betrekking tot visvriendelijkheid en vispasseerbaarheid?</v>
      </c>
    </row>
    <row r="55" spans="1:8" x14ac:dyDescent="0.25">
      <c r="A55" s="515" t="str">
        <v>EF24</v>
      </c>
      <c r="B55" s="603" t="str">
        <v>Welke maatregelen zijn mogelijk om het gemaal visvriendelijker (voorkomen vermaling) te maken en wat is het effect daarvan op functioneren en prestaties?</v>
      </c>
    </row>
    <row r="56" spans="1:8" x14ac:dyDescent="0.25">
      <c r="A56" s="515" t="str">
        <v>EF25</v>
      </c>
      <c r="B56" s="603" t="str">
        <v>Welke van de spuimiddelen kunnen we nu en in de toekomst het beste inzetten bij teveel water (bijv. spuien door kolken, spuiriool of spuien via gemaal)?</v>
      </c>
    </row>
    <row r="57" spans="1:8" x14ac:dyDescent="0.25">
      <c r="A57" s="515" t="str">
        <v>EF26</v>
      </c>
      <c r="B57" s="606" t="str">
        <v xml:space="preserve">Wat is de functie van sluis Panheel in de scheepvaart corridors vanuit de netwerkbenadering? </v>
      </c>
    </row>
    <row r="58" spans="1:8" x14ac:dyDescent="0.25">
      <c r="A58" s="515" t="str">
        <v>EF27</v>
      </c>
      <c r="B58" s="603" t="str">
        <v>Wat is de invloed van de ontwikkelingen in de scheepvaart op de staat van de componenten en wat je van de componenten vraagt?</v>
      </c>
    </row>
    <row r="59" spans="1:8" x14ac:dyDescent="0.25">
      <c r="A59" s="515"/>
      <c r="B59" s="605"/>
    </row>
    <row r="60" spans="1:8" x14ac:dyDescent="0.25">
      <c r="A60" s="515"/>
      <c r="B60" s="602"/>
    </row>
    <row r="61" spans="1:8" x14ac:dyDescent="0.25">
      <c r="A61" s="527"/>
      <c r="B61" s="449" t="s">
        <v>537</v>
      </c>
      <c r="C61" s="499"/>
      <c r="D61" s="499"/>
      <c r="E61" s="499"/>
      <c r="F61" s="499"/>
      <c r="G61" s="499"/>
      <c r="H61" s="499"/>
    </row>
    <row r="62" spans="1:8" x14ac:dyDescent="0.25">
      <c r="A62" t="str" cm="1">
        <f t="array" ref="A62:A77">_xlfn.SORTBY(_xlfn._xlws.FILTER('Kennisagenda onderzoekslijnen'!C20:C200,LEFT('Kennisagenda onderzoekslijnen'!C20:C200,1)="A"),_xlfn._xlws.FILTER('Kennisagenda onderzoekslijnen'!I20:I200,LEFT('Kennisagenda onderzoekslijnen'!C20:C200,1)="A"),1)</f>
        <v>A1</v>
      </c>
      <c r="B62" s="571" t="str" cm="1">
        <f t="array" ref="B62:B77">_xlfn.SORTBY(_xlfn._xlws.FILTER(""&amp;'Kennisagenda onderzoekslijnen'!F20:F200,LEFT('Kennisagenda onderzoekslijnen'!C20:C200,1)="A"),_xlfn._xlws.FILTER('Kennisagenda onderzoekslijnen'!I20:I200,LEFT('Kennisagenda onderzoekslijnen'!C20:C200,1)="A"),1)</f>
        <v>Hoe kunnen klimaatscenario’s worden vertaald naar hydraulische randvoorwaarden voor het functioneren en de beoordeling van het sluizencomplex?</v>
      </c>
    </row>
    <row r="63" spans="1:8" x14ac:dyDescent="0.25">
      <c r="A63" t="str">
        <v>A2</v>
      </c>
      <c r="B63" s="571" t="str">
        <v>Hoe kunnen klimaatscenario’s worden vertaald naar lokale omstandigheden en randvoorwaarden voor het functioneren van het sluizencomplex?</v>
      </c>
    </row>
    <row r="64" spans="1:8" x14ac:dyDescent="0.25">
      <c r="A64" t="str">
        <v>A3</v>
      </c>
      <c r="B64" s="570" t="str">
        <v>Wat wordt de toekomstige afweging tussen duurzaamheid vs. verdringingsreeks, maar ook energieverbruik en circulariteit van aanleveren van componenten bij sluizen?</v>
      </c>
    </row>
    <row r="65" spans="1:2" x14ac:dyDescent="0.25">
      <c r="A65" t="str">
        <v>A4</v>
      </c>
      <c r="B65" s="567" t="str">
        <v>Hoe vertaal je de eis op netwerkniveau naar een realistische eis op complex/objecten niveau?</v>
      </c>
    </row>
    <row r="66" spans="1:2" x14ac:dyDescent="0.25">
      <c r="A66" t="str">
        <v>A5</v>
      </c>
      <c r="B66" s="570" t="str">
        <v>Wat is de invloed van mogelijke strengere winters op ijsbelasting van sluizen, en in hoeverre moet dit worden meegenomen in beoordeling, ontwerp of beheermaatregelen?</v>
      </c>
    </row>
    <row r="67" spans="1:2" x14ac:dyDescent="0.25">
      <c r="A67" t="str">
        <v>A6</v>
      </c>
      <c r="B67" s="570" t="str">
        <v>Welke eisen stellen de Machinerichtlijn en andere veiligheidskaders aan de besturing van spuien en gemalen, en wat betekent dit voor het ontwerp en beheer?</v>
      </c>
    </row>
    <row r="68" spans="1:2" x14ac:dyDescent="0.25">
      <c r="A68" t="str">
        <v>A7</v>
      </c>
      <c r="B68" s="570" t="str">
        <v>Welke duurzame alternatieven voor smeermiddelen en hydraulische systemen zijn toepasbaar en wat zijn de effecten op functioneren en betrouwbaarheid van het object?</v>
      </c>
    </row>
    <row r="69" spans="1:2" x14ac:dyDescent="0.25">
      <c r="A69" t="str">
        <v>A8</v>
      </c>
      <c r="B69" s="567" t="str">
        <v>Hoe om te gaan met de effecten van budgettekorten en het kennisbehoud (bij RWS en aannemers) op de risico's en de instandhouding van sluizen, en wat betekent dit voor de prioritering van objecten binnen het areaal?</v>
      </c>
    </row>
    <row r="70" spans="1:2" x14ac:dyDescent="0.25">
      <c r="A70" t="str">
        <v>A9</v>
      </c>
      <c r="B70" s="567" t="str">
        <v>Hoe kan een balans worden gevonden tussen standaardisatie en object-specifieke keuzes in bediening en besturing van sluizen?</v>
      </c>
    </row>
    <row r="71" spans="1:2" x14ac:dyDescent="0.25">
      <c r="A71" t="str">
        <v>A10</v>
      </c>
      <c r="B71" s="567" t="str">
        <v xml:space="preserve">Hoe zorg je voor kennisniveau en kenniscontinuïteit bij marktpartijen, inclusief borging bij leverancierwisselingen en personeelsverloop? </v>
      </c>
    </row>
    <row r="72" spans="1:2" x14ac:dyDescent="0.25">
      <c r="A72" t="str">
        <v>A11</v>
      </c>
      <c r="B72" s="567" t="str">
        <v>Hoe ontwikkelt de externe uitvoeringscapaciteit (bijvoorbeeld bij aannemers) voor het beheer en onderhoud van sluizen zich, en in hoeverre is deze toereikend voor de toekomstige opgave?</v>
      </c>
    </row>
    <row r="73" spans="1:2" x14ac:dyDescent="0.25">
      <c r="A73" t="str">
        <v>A12</v>
      </c>
      <c r="B73" s="567" t="str">
        <v>Hoe behoud je de benodige kennis voor B&amp;O en vervanging/renovatie/vernieuwing binnen de organisatie (RWS)?</v>
      </c>
    </row>
    <row r="74" spans="1:2" x14ac:dyDescent="0.25">
      <c r="A74" t="str">
        <v>A13</v>
      </c>
      <c r="B74" s="567" t="str">
        <v>Hoe behoud je de benodige kennis voor operationele sturing (extreme condities), maar ook B&amp;O en vervanging/renovatie/vernieuwing  bij overige partners?</v>
      </c>
    </row>
    <row r="75" spans="1:2" x14ac:dyDescent="0.25">
      <c r="A75" t="str">
        <v>A14</v>
      </c>
      <c r="B75" s="567" t="str">
        <v>Op welke aspecten wil je als RWS het stuur weer in handen krijgen in BenO en waar laat je het aan de markt over? Hoe zouden we de contractvorming moeten regelen? Welke methodiek werkt dan?</v>
      </c>
    </row>
    <row r="76" spans="1:2" x14ac:dyDescent="0.25">
      <c r="A76" t="str">
        <v>A15</v>
      </c>
      <c r="B76" s="567" t="str">
        <v xml:space="preserve">Waar kunnen standaardisatie en uniformering beheer en onderhoud ondersteunen? </v>
      </c>
    </row>
    <row r="77" spans="1:2" x14ac:dyDescent="0.25">
      <c r="A77" t="str">
        <v>A16</v>
      </c>
      <c r="B77" s="567" t="str">
        <v>Hoe kun je zorgen dat kennis uit onderzoeken voor één sluis ook gebruikt wordt bij andere sluizen?</v>
      </c>
    </row>
    <row r="78" spans="1:2" x14ac:dyDescent="0.25"/>
    <row r="79" spans="1:2" x14ac:dyDescent="0.25"/>
    <row r="80" spans="1:2"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sheetData>
  <sheetProtection algorithmName="SHA-512" hashValue="P5gSzWqK2xX8ucRI2WmjafUmm2le8looXnzOJ+0NpimZ0YuGGGtOfdT8XatiflXfR/s6Wi+wmNJudZwetHcyeg==" saltValue="Ud9DWxDisBTZ/PnDobGktQ==" spinCount="100000" sheet="1" objects="1" scenarios="1"/>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9C0D-94B0-400C-AB42-021DEA9355BF}">
  <dimension ref="A1:I125"/>
  <sheetViews>
    <sheetView zoomScaleNormal="100" workbookViewId="0">
      <pane ySplit="14" topLeftCell="A15" activePane="bottomLeft" state="frozen"/>
      <selection pane="bottomLeft" activeCell="F1" sqref="F1"/>
    </sheetView>
  </sheetViews>
  <sheetFormatPr defaultRowHeight="15" customHeight="1" x14ac:dyDescent="0.25"/>
  <cols>
    <col min="2" max="2" width="8.85546875" style="614"/>
    <col min="3" max="3" width="5" bestFit="1" customWidth="1"/>
    <col min="4" max="4" width="35.42578125" customWidth="1"/>
    <col min="5" max="5" width="13.7109375" customWidth="1"/>
    <col min="6" max="6" width="197.5703125" customWidth="1"/>
    <col min="7" max="7" width="35.140625" customWidth="1"/>
    <col min="8" max="8" width="116.85546875" customWidth="1"/>
    <col min="9" max="9" width="8.85546875" hidden="1" customWidth="1"/>
  </cols>
  <sheetData>
    <row r="1" spans="1:9" ht="48.6" customHeight="1" x14ac:dyDescent="0.25">
      <c r="A1" s="756" t="s">
        <v>538</v>
      </c>
      <c r="B1" s="756" t="s">
        <v>539</v>
      </c>
      <c r="C1" s="527"/>
      <c r="D1" s="899" t="s">
        <v>540</v>
      </c>
      <c r="E1" s="899" t="s">
        <v>541</v>
      </c>
      <c r="F1" s="740" t="s">
        <v>542</v>
      </c>
      <c r="G1" s="704" t="s">
        <v>543</v>
      </c>
      <c r="H1" s="527" t="s">
        <v>148</v>
      </c>
      <c r="I1" t="s">
        <v>544</v>
      </c>
    </row>
    <row r="2" spans="1:9" ht="9" customHeight="1" x14ac:dyDescent="0.25">
      <c r="A2" s="756"/>
      <c r="B2" s="756"/>
      <c r="C2" s="527"/>
      <c r="D2" s="899"/>
      <c r="E2" s="899"/>
      <c r="F2" s="615" t="s">
        <v>545</v>
      </c>
      <c r="G2" s="615"/>
      <c r="H2" s="527"/>
    </row>
    <row r="3" spans="1:9" x14ac:dyDescent="0.25">
      <c r="A3">
        <v>1</v>
      </c>
      <c r="B3" s="614">
        <v>1</v>
      </c>
      <c r="D3" t="s">
        <v>546</v>
      </c>
      <c r="F3" s="512" t="s">
        <v>547</v>
      </c>
      <c r="G3" s="703"/>
    </row>
    <row r="4" spans="1:9" x14ac:dyDescent="0.25">
      <c r="A4">
        <v>2</v>
      </c>
      <c r="B4" s="614">
        <v>2</v>
      </c>
      <c r="D4" t="s">
        <v>548</v>
      </c>
      <c r="E4" s="556"/>
      <c r="F4" s="512" t="s">
        <v>549</v>
      </c>
      <c r="G4" s="703"/>
    </row>
    <row r="5" spans="1:9" x14ac:dyDescent="0.25">
      <c r="A5">
        <v>3</v>
      </c>
      <c r="B5" s="614">
        <v>3</v>
      </c>
      <c r="D5" t="s">
        <v>550</v>
      </c>
      <c r="E5" s="534"/>
      <c r="F5" s="512" t="s">
        <v>551</v>
      </c>
      <c r="G5" s="703"/>
    </row>
    <row r="6" spans="1:9" x14ac:dyDescent="0.25">
      <c r="A6">
        <v>4</v>
      </c>
      <c r="B6" s="614">
        <v>4</v>
      </c>
      <c r="D6" t="s">
        <v>552</v>
      </c>
      <c r="E6" s="534"/>
      <c r="F6" s="512" t="s">
        <v>553</v>
      </c>
      <c r="G6" s="703"/>
    </row>
    <row r="7" spans="1:9" x14ac:dyDescent="0.25">
      <c r="A7">
        <v>5</v>
      </c>
      <c r="B7" s="614">
        <v>5</v>
      </c>
      <c r="D7" t="s">
        <v>554</v>
      </c>
      <c r="F7" s="512" t="s">
        <v>555</v>
      </c>
      <c r="G7" s="703"/>
    </row>
    <row r="8" spans="1:9" x14ac:dyDescent="0.25">
      <c r="A8">
        <v>6</v>
      </c>
      <c r="B8" s="614">
        <v>6</v>
      </c>
      <c r="D8" s="590" t="s">
        <v>556</v>
      </c>
      <c r="F8" s="512" t="s">
        <v>557</v>
      </c>
      <c r="G8" s="703"/>
    </row>
    <row r="9" spans="1:9" x14ac:dyDescent="0.25">
      <c r="A9">
        <v>7</v>
      </c>
      <c r="B9" s="614">
        <v>7</v>
      </c>
      <c r="C9" s="515"/>
      <c r="D9" t="s">
        <v>558</v>
      </c>
      <c r="F9" s="512" t="s">
        <v>559</v>
      </c>
      <c r="G9" s="703"/>
    </row>
    <row r="10" spans="1:9" x14ac:dyDescent="0.25">
      <c r="A10">
        <v>8</v>
      </c>
      <c r="B10" s="614">
        <v>8</v>
      </c>
      <c r="D10" t="s">
        <v>560</v>
      </c>
      <c r="F10" s="512" t="s">
        <v>561</v>
      </c>
      <c r="G10" s="703"/>
    </row>
    <row r="11" spans="1:9" x14ac:dyDescent="0.25">
      <c r="A11">
        <v>9</v>
      </c>
      <c r="B11" s="614">
        <v>9</v>
      </c>
      <c r="D11" t="s">
        <v>562</v>
      </c>
      <c r="F11" s="512" t="s">
        <v>563</v>
      </c>
      <c r="G11" s="703"/>
    </row>
    <row r="12" spans="1:9" x14ac:dyDescent="0.25">
      <c r="A12">
        <v>10</v>
      </c>
      <c r="B12" s="614">
        <v>10</v>
      </c>
      <c r="D12" t="s">
        <v>564</v>
      </c>
      <c r="F12" s="512" t="s">
        <v>565</v>
      </c>
      <c r="G12" s="703"/>
    </row>
    <row r="13" spans="1:9" x14ac:dyDescent="0.25">
      <c r="A13">
        <v>11</v>
      </c>
      <c r="B13" s="614">
        <v>11</v>
      </c>
      <c r="D13" t="s">
        <v>566</v>
      </c>
      <c r="F13" s="288" t="s">
        <v>567</v>
      </c>
    </row>
    <row r="14" spans="1:9" x14ac:dyDescent="0.25">
      <c r="A14">
        <v>12</v>
      </c>
      <c r="B14" s="614">
        <v>12</v>
      </c>
      <c r="D14" t="s">
        <v>568</v>
      </c>
      <c r="F14" s="512" t="s">
        <v>569</v>
      </c>
      <c r="G14" s="703"/>
    </row>
    <row r="15" spans="1:9" x14ac:dyDescent="0.25"/>
    <row r="16" spans="1:9" x14ac:dyDescent="0.25"/>
    <row r="17" spans="1:9" x14ac:dyDescent="0.25">
      <c r="B17"/>
    </row>
    <row r="19" spans="1:9" x14ac:dyDescent="0.25">
      <c r="A19" s="617">
        <v>1</v>
      </c>
      <c r="B19" s="618"/>
      <c r="C19" s="617"/>
      <c r="D19" s="629" t="s">
        <v>546</v>
      </c>
      <c r="E19" s="619"/>
      <c r="F19" s="617" t="s">
        <v>547</v>
      </c>
      <c r="G19" s="617"/>
      <c r="H19" s="617"/>
    </row>
    <row r="20" spans="1:9" x14ac:dyDescent="0.25">
      <c r="A20">
        <v>1</v>
      </c>
      <c r="B20" s="614" t="s">
        <v>570</v>
      </c>
      <c r="C20" t="s">
        <v>571</v>
      </c>
      <c r="E20" s="534" t="s">
        <v>572</v>
      </c>
      <c r="F20" s="623" t="s">
        <v>573</v>
      </c>
      <c r="G20" s="621" t="s">
        <v>546</v>
      </c>
      <c r="I20">
        <f>VALUE(SUBSTITUTE(SUBSTITUTE(SUBSTITUTE(SUBSTITUTE(C20,"EF",""),"ET",""),"C",""),"A",""))</f>
        <v>1</v>
      </c>
    </row>
    <row r="21" spans="1:9" ht="30" x14ac:dyDescent="0.25">
      <c r="A21">
        <v>1</v>
      </c>
      <c r="B21" s="614" t="s">
        <v>574</v>
      </c>
      <c r="C21" t="s">
        <v>575</v>
      </c>
      <c r="E21" s="534"/>
      <c r="F21" s="623" t="s">
        <v>576</v>
      </c>
      <c r="G21" s="621" t="s">
        <v>546</v>
      </c>
      <c r="H21" t="s">
        <v>577</v>
      </c>
      <c r="I21">
        <f t="shared" ref="I21:I84" si="0">VALUE(SUBSTITUTE(SUBSTITUTE(SUBSTITUTE(SUBSTITUTE(C21,"EF",""),"ET",""),"C",""),"A",""))</f>
        <v>3</v>
      </c>
    </row>
    <row r="22" spans="1:9" ht="27" customHeight="1" x14ac:dyDescent="0.25">
      <c r="A22">
        <v>1</v>
      </c>
      <c r="B22" s="614" t="s">
        <v>578</v>
      </c>
      <c r="C22" t="s">
        <v>579</v>
      </c>
      <c r="E22" s="556" t="s">
        <v>580</v>
      </c>
      <c r="F22" s="623" t="s">
        <v>581</v>
      </c>
      <c r="G22" s="621" t="s">
        <v>546</v>
      </c>
      <c r="I22">
        <f t="shared" si="0"/>
        <v>4</v>
      </c>
    </row>
    <row r="23" spans="1:9" x14ac:dyDescent="0.25">
      <c r="A23">
        <v>1</v>
      </c>
      <c r="B23" s="614" t="s">
        <v>582</v>
      </c>
      <c r="C23" t="s">
        <v>580</v>
      </c>
      <c r="E23" s="556" t="s">
        <v>579</v>
      </c>
      <c r="F23" s="393" t="s">
        <v>583</v>
      </c>
      <c r="G23" s="622" t="s">
        <v>546</v>
      </c>
      <c r="I23">
        <f t="shared" si="0"/>
        <v>1</v>
      </c>
    </row>
    <row r="24" spans="1:9" x14ac:dyDescent="0.25">
      <c r="A24">
        <v>1</v>
      </c>
      <c r="B24" s="614" t="s">
        <v>584</v>
      </c>
      <c r="C24" s="42" t="s">
        <v>572</v>
      </c>
      <c r="E24" t="s">
        <v>571</v>
      </c>
      <c r="F24" s="393" t="s">
        <v>585</v>
      </c>
      <c r="G24" s="622" t="s">
        <v>546</v>
      </c>
      <c r="I24">
        <f t="shared" si="0"/>
        <v>22</v>
      </c>
    </row>
    <row r="25" spans="1:9" ht="30" x14ac:dyDescent="0.25">
      <c r="A25">
        <v>1</v>
      </c>
      <c r="B25" s="614" t="s">
        <v>586</v>
      </c>
      <c r="C25" t="s">
        <v>587</v>
      </c>
      <c r="E25" s="556"/>
      <c r="F25" s="393" t="s">
        <v>588</v>
      </c>
      <c r="G25" s="622" t="s">
        <v>546</v>
      </c>
      <c r="I25">
        <f t="shared" si="0"/>
        <v>6</v>
      </c>
    </row>
    <row r="26" spans="1:9" x14ac:dyDescent="0.25">
      <c r="A26">
        <v>1</v>
      </c>
      <c r="B26" s="614" t="s">
        <v>589</v>
      </c>
      <c r="C26" t="s">
        <v>590</v>
      </c>
      <c r="E26" s="556"/>
      <c r="F26" s="393" t="s">
        <v>591</v>
      </c>
      <c r="G26" s="622" t="s">
        <v>546</v>
      </c>
      <c r="I26">
        <f t="shared" si="0"/>
        <v>2</v>
      </c>
    </row>
    <row r="27" spans="1:9" x14ac:dyDescent="0.25">
      <c r="A27">
        <v>1</v>
      </c>
      <c r="B27" s="614" t="s">
        <v>592</v>
      </c>
      <c r="C27" t="s">
        <v>593</v>
      </c>
      <c r="E27" s="534"/>
      <c r="F27" s="393" t="s">
        <v>594</v>
      </c>
      <c r="G27" s="622" t="s">
        <v>546</v>
      </c>
      <c r="I27">
        <f t="shared" si="0"/>
        <v>3</v>
      </c>
    </row>
    <row r="28" spans="1:9" ht="30" x14ac:dyDescent="0.25">
      <c r="A28">
        <v>1</v>
      </c>
      <c r="B28" s="614" t="s">
        <v>595</v>
      </c>
      <c r="C28" s="42" t="s">
        <v>596</v>
      </c>
      <c r="D28" s="42"/>
      <c r="F28" s="683" t="s">
        <v>597</v>
      </c>
      <c r="G28" s="705" t="s">
        <v>546</v>
      </c>
      <c r="I28">
        <f t="shared" si="0"/>
        <v>11</v>
      </c>
    </row>
    <row r="29" spans="1:9" x14ac:dyDescent="0.25">
      <c r="A29">
        <v>1</v>
      </c>
      <c r="B29" s="614" t="s">
        <v>598</v>
      </c>
      <c r="C29" t="s">
        <v>599</v>
      </c>
      <c r="E29" s="534"/>
      <c r="F29" s="621" t="s">
        <v>600</v>
      </c>
      <c r="G29" s="621" t="s">
        <v>546</v>
      </c>
      <c r="I29">
        <f t="shared" si="0"/>
        <v>5</v>
      </c>
    </row>
    <row r="30" spans="1:9" x14ac:dyDescent="0.25">
      <c r="A30">
        <v>1</v>
      </c>
      <c r="B30" s="614" t="s">
        <v>601</v>
      </c>
      <c r="C30" t="s">
        <v>602</v>
      </c>
      <c r="E30" s="534"/>
      <c r="F30" s="621" t="s">
        <v>603</v>
      </c>
      <c r="G30" s="621" t="s">
        <v>546</v>
      </c>
      <c r="I30">
        <f t="shared" si="0"/>
        <v>5</v>
      </c>
    </row>
    <row r="31" spans="1:9" x14ac:dyDescent="0.25">
      <c r="A31">
        <v>1</v>
      </c>
      <c r="B31" s="614" t="s">
        <v>604</v>
      </c>
      <c r="C31" t="s">
        <v>605</v>
      </c>
      <c r="E31" s="534"/>
      <c r="F31" s="42" t="s">
        <v>606</v>
      </c>
      <c r="G31" s="42" t="s">
        <v>546</v>
      </c>
      <c r="I31">
        <f t="shared" si="0"/>
        <v>6</v>
      </c>
    </row>
    <row r="32" spans="1:9" x14ac:dyDescent="0.25">
      <c r="A32">
        <v>1</v>
      </c>
      <c r="B32" s="614" t="s">
        <v>607</v>
      </c>
      <c r="C32" t="s">
        <v>453</v>
      </c>
      <c r="E32" s="534"/>
      <c r="F32" s="621" t="s">
        <v>608</v>
      </c>
      <c r="G32" s="621" t="s">
        <v>546</v>
      </c>
      <c r="I32">
        <f t="shared" si="0"/>
        <v>6</v>
      </c>
    </row>
    <row r="33" spans="1:9" x14ac:dyDescent="0.25">
      <c r="A33">
        <v>1</v>
      </c>
      <c r="B33" s="614" t="s">
        <v>609</v>
      </c>
      <c r="C33" t="s">
        <v>610</v>
      </c>
      <c r="E33" s="556"/>
      <c r="F33" s="621" t="s">
        <v>611</v>
      </c>
      <c r="G33" s="621" t="s">
        <v>546</v>
      </c>
      <c r="I33">
        <f t="shared" si="0"/>
        <v>7</v>
      </c>
    </row>
    <row r="34" spans="1:9" x14ac:dyDescent="0.25">
      <c r="A34">
        <v>1</v>
      </c>
      <c r="B34" s="614" t="s">
        <v>612</v>
      </c>
      <c r="C34" s="42" t="s">
        <v>613</v>
      </c>
      <c r="E34" s="534"/>
      <c r="F34" s="608" t="s">
        <v>614</v>
      </c>
      <c r="G34" s="608" t="s">
        <v>546</v>
      </c>
      <c r="I34">
        <f t="shared" si="0"/>
        <v>9</v>
      </c>
    </row>
    <row r="35" spans="1:9" x14ac:dyDescent="0.25">
      <c r="E35" s="534"/>
      <c r="F35" s="608"/>
      <c r="G35" s="608"/>
      <c r="I35" t="e">
        <f t="shared" si="0"/>
        <v>#VALUE!</v>
      </c>
    </row>
    <row r="36" spans="1:9" x14ac:dyDescent="0.25">
      <c r="A36" s="617">
        <v>2</v>
      </c>
      <c r="B36" s="618"/>
      <c r="C36" s="617"/>
      <c r="D36" s="629" t="s">
        <v>548</v>
      </c>
      <c r="E36" s="619"/>
      <c r="F36" s="617" t="s">
        <v>549</v>
      </c>
      <c r="G36" s="617"/>
      <c r="H36" s="617"/>
      <c r="I36" t="e">
        <f t="shared" si="0"/>
        <v>#VALUE!</v>
      </c>
    </row>
    <row r="37" spans="1:9" x14ac:dyDescent="0.25">
      <c r="A37">
        <v>2</v>
      </c>
      <c r="B37" s="614" t="s">
        <v>570</v>
      </c>
      <c r="C37" t="s">
        <v>615</v>
      </c>
      <c r="E37" s="534"/>
      <c r="F37" s="621" t="s">
        <v>616</v>
      </c>
      <c r="G37" s="621" t="s">
        <v>548</v>
      </c>
      <c r="H37" s="25"/>
      <c r="I37">
        <f t="shared" si="0"/>
        <v>7</v>
      </c>
    </row>
    <row r="38" spans="1:9" x14ac:dyDescent="0.25">
      <c r="A38">
        <v>2</v>
      </c>
      <c r="B38" s="614" t="s">
        <v>574</v>
      </c>
      <c r="C38" t="s">
        <v>617</v>
      </c>
      <c r="E38" s="534"/>
      <c r="F38" s="42" t="s">
        <v>618</v>
      </c>
      <c r="G38" s="621" t="s">
        <v>548</v>
      </c>
      <c r="I38">
        <f t="shared" si="0"/>
        <v>9</v>
      </c>
    </row>
    <row r="39" spans="1:9" x14ac:dyDescent="0.25">
      <c r="I39" t="e">
        <f t="shared" si="0"/>
        <v>#VALUE!</v>
      </c>
    </row>
    <row r="40" spans="1:9" x14ac:dyDescent="0.25">
      <c r="E40" s="534"/>
      <c r="I40" t="e">
        <f t="shared" si="0"/>
        <v>#VALUE!</v>
      </c>
    </row>
    <row r="41" spans="1:9" x14ac:dyDescent="0.25">
      <c r="A41" s="617">
        <v>3</v>
      </c>
      <c r="B41" s="618"/>
      <c r="C41" s="617"/>
      <c r="D41" s="629" t="s">
        <v>550</v>
      </c>
      <c r="E41" s="619"/>
      <c r="F41" s="617" t="s">
        <v>551</v>
      </c>
      <c r="G41" s="617"/>
      <c r="H41" s="617"/>
      <c r="I41" t="e">
        <f t="shared" si="0"/>
        <v>#VALUE!</v>
      </c>
    </row>
    <row r="42" spans="1:9" x14ac:dyDescent="0.25">
      <c r="A42">
        <v>3</v>
      </c>
      <c r="B42" s="614" t="s">
        <v>570</v>
      </c>
      <c r="C42" t="s">
        <v>619</v>
      </c>
      <c r="E42" s="534"/>
      <c r="F42" s="608" t="s">
        <v>620</v>
      </c>
      <c r="G42" s="608" t="s">
        <v>550</v>
      </c>
      <c r="I42">
        <f t="shared" si="0"/>
        <v>2</v>
      </c>
    </row>
    <row r="43" spans="1:9" x14ac:dyDescent="0.25">
      <c r="A43">
        <v>3</v>
      </c>
      <c r="B43" s="614" t="s">
        <v>574</v>
      </c>
      <c r="C43" t="s">
        <v>621</v>
      </c>
      <c r="E43" s="534"/>
      <c r="F43" s="520" t="s">
        <v>622</v>
      </c>
      <c r="G43" s="520" t="s">
        <v>550</v>
      </c>
      <c r="I43">
        <f t="shared" si="0"/>
        <v>10</v>
      </c>
    </row>
    <row r="44" spans="1:9" x14ac:dyDescent="0.25">
      <c r="A44">
        <v>3</v>
      </c>
      <c r="B44" s="614" t="s">
        <v>578</v>
      </c>
      <c r="C44" t="s">
        <v>623</v>
      </c>
      <c r="E44" s="534"/>
      <c r="F44" s="621" t="s">
        <v>624</v>
      </c>
      <c r="G44" s="621" t="s">
        <v>550</v>
      </c>
      <c r="I44">
        <f t="shared" si="0"/>
        <v>16</v>
      </c>
    </row>
    <row r="45" spans="1:9" x14ac:dyDescent="0.25">
      <c r="A45">
        <v>3</v>
      </c>
      <c r="B45" s="614" t="s">
        <v>582</v>
      </c>
      <c r="C45" s="42" t="s">
        <v>625</v>
      </c>
      <c r="E45" s="534"/>
      <c r="F45" s="621" t="s">
        <v>626</v>
      </c>
      <c r="G45" s="621" t="s">
        <v>550</v>
      </c>
      <c r="I45">
        <f t="shared" si="0"/>
        <v>14</v>
      </c>
    </row>
    <row r="46" spans="1:9" x14ac:dyDescent="0.25">
      <c r="A46">
        <v>3</v>
      </c>
      <c r="B46" s="614" t="s">
        <v>584</v>
      </c>
      <c r="C46" s="42" t="s">
        <v>627</v>
      </c>
      <c r="E46" s="534"/>
      <c r="F46" s="621" t="s">
        <v>628</v>
      </c>
      <c r="G46" s="621" t="s">
        <v>550</v>
      </c>
      <c r="I46">
        <f t="shared" si="0"/>
        <v>17</v>
      </c>
    </row>
    <row r="47" spans="1:9" x14ac:dyDescent="0.25">
      <c r="A47">
        <v>3</v>
      </c>
      <c r="B47" s="614" t="s">
        <v>586</v>
      </c>
      <c r="C47" s="42" t="s">
        <v>629</v>
      </c>
      <c r="E47" t="s">
        <v>630</v>
      </c>
      <c r="F47" s="624" t="s">
        <v>631</v>
      </c>
      <c r="G47" s="624" t="s">
        <v>550</v>
      </c>
      <c r="I47">
        <f t="shared" si="0"/>
        <v>23</v>
      </c>
    </row>
    <row r="48" spans="1:9" x14ac:dyDescent="0.25">
      <c r="A48">
        <v>3</v>
      </c>
      <c r="B48" s="614" t="s">
        <v>589</v>
      </c>
      <c r="C48" s="42" t="s">
        <v>630</v>
      </c>
      <c r="E48" t="s">
        <v>629</v>
      </c>
      <c r="F48" s="624" t="s">
        <v>632</v>
      </c>
      <c r="G48" s="624" t="s">
        <v>550</v>
      </c>
      <c r="H48" t="s">
        <v>633</v>
      </c>
      <c r="I48">
        <f t="shared" si="0"/>
        <v>16</v>
      </c>
    </row>
    <row r="49" spans="1:9" x14ac:dyDescent="0.25">
      <c r="C49" s="42"/>
      <c r="E49" s="534"/>
      <c r="F49" s="608"/>
      <c r="G49" s="608"/>
      <c r="I49" t="e">
        <f t="shared" si="0"/>
        <v>#VALUE!</v>
      </c>
    </row>
    <row r="50" spans="1:9" x14ac:dyDescent="0.25">
      <c r="E50" s="556"/>
      <c r="I50" t="e">
        <f t="shared" si="0"/>
        <v>#VALUE!</v>
      </c>
    </row>
    <row r="51" spans="1:9" x14ac:dyDescent="0.25">
      <c r="A51" s="617">
        <v>4</v>
      </c>
      <c r="B51" s="618"/>
      <c r="C51" s="617"/>
      <c r="D51" s="629" t="s">
        <v>552</v>
      </c>
      <c r="E51" s="620"/>
      <c r="F51" s="617" t="s">
        <v>553</v>
      </c>
      <c r="G51" s="617"/>
      <c r="H51" s="617"/>
      <c r="I51" t="e">
        <f t="shared" si="0"/>
        <v>#VALUE!</v>
      </c>
    </row>
    <row r="52" spans="1:9" x14ac:dyDescent="0.25">
      <c r="E52" s="556"/>
      <c r="F52" s="621"/>
      <c r="G52" s="621"/>
      <c r="I52" t="e">
        <f t="shared" si="0"/>
        <v>#VALUE!</v>
      </c>
    </row>
    <row r="53" spans="1:9" x14ac:dyDescent="0.25">
      <c r="A53" s="628">
        <v>5</v>
      </c>
      <c r="B53" s="618"/>
      <c r="C53" s="617"/>
      <c r="D53" s="629" t="s">
        <v>554</v>
      </c>
      <c r="E53" s="620"/>
      <c r="F53" s="617" t="s">
        <v>555</v>
      </c>
      <c r="G53" s="617"/>
      <c r="H53" s="617"/>
      <c r="I53" t="e">
        <f t="shared" si="0"/>
        <v>#VALUE!</v>
      </c>
    </row>
    <row r="54" spans="1:9" x14ac:dyDescent="0.25">
      <c r="A54">
        <v>5</v>
      </c>
      <c r="B54" s="614" t="s">
        <v>570</v>
      </c>
      <c r="C54" s="515" t="s">
        <v>634</v>
      </c>
      <c r="D54" s="589"/>
      <c r="F54" t="s">
        <v>635</v>
      </c>
      <c r="G54" t="s">
        <v>554</v>
      </c>
      <c r="I54">
        <f t="shared" si="0"/>
        <v>7</v>
      </c>
    </row>
    <row r="55" spans="1:9" x14ac:dyDescent="0.25">
      <c r="A55">
        <v>5</v>
      </c>
      <c r="B55" s="614" t="s">
        <v>574</v>
      </c>
      <c r="C55" t="s">
        <v>636</v>
      </c>
      <c r="E55" s="534"/>
      <c r="F55" s="621" t="s">
        <v>637</v>
      </c>
      <c r="G55" s="621" t="s">
        <v>554</v>
      </c>
      <c r="I55">
        <f t="shared" si="0"/>
        <v>21</v>
      </c>
    </row>
    <row r="56" spans="1:9" x14ac:dyDescent="0.25">
      <c r="A56">
        <v>5</v>
      </c>
      <c r="B56" s="614" t="s">
        <v>578</v>
      </c>
      <c r="C56" s="515" t="s">
        <v>638</v>
      </c>
      <c r="D56" s="589"/>
      <c r="F56" s="520" t="s">
        <v>639</v>
      </c>
      <c r="G56" s="520" t="s">
        <v>554</v>
      </c>
      <c r="I56">
        <f t="shared" si="0"/>
        <v>8</v>
      </c>
    </row>
    <row r="57" spans="1:9" x14ac:dyDescent="0.25">
      <c r="A57">
        <v>5</v>
      </c>
      <c r="B57" s="614" t="s">
        <v>582</v>
      </c>
      <c r="C57" t="s">
        <v>640</v>
      </c>
      <c r="D57" s="590"/>
      <c r="F57" t="s">
        <v>641</v>
      </c>
      <c r="G57" t="s">
        <v>554</v>
      </c>
      <c r="I57">
        <f t="shared" si="0"/>
        <v>1</v>
      </c>
    </row>
    <row r="58" spans="1:9" x14ac:dyDescent="0.25">
      <c r="A58">
        <v>5</v>
      </c>
      <c r="B58" s="614" t="s">
        <v>584</v>
      </c>
      <c r="C58" t="s">
        <v>642</v>
      </c>
      <c r="D58" s="590"/>
      <c r="F58" s="627" t="s">
        <v>643</v>
      </c>
      <c r="G58" s="627" t="s">
        <v>554</v>
      </c>
      <c r="I58">
        <f t="shared" si="0"/>
        <v>2</v>
      </c>
    </row>
    <row r="59" spans="1:9" x14ac:dyDescent="0.25">
      <c r="C59" s="515"/>
      <c r="D59" s="589"/>
      <c r="F59" s="520"/>
      <c r="G59" s="520"/>
      <c r="I59" t="e">
        <f t="shared" si="0"/>
        <v>#VALUE!</v>
      </c>
    </row>
    <row r="60" spans="1:9" x14ac:dyDescent="0.25">
      <c r="E60" s="556"/>
      <c r="F60" s="621"/>
      <c r="G60" s="621"/>
      <c r="I60" t="e">
        <f t="shared" si="0"/>
        <v>#VALUE!</v>
      </c>
    </row>
    <row r="61" spans="1:9" x14ac:dyDescent="0.25">
      <c r="A61" s="617">
        <v>6</v>
      </c>
      <c r="B61" s="618"/>
      <c r="C61" s="617"/>
      <c r="D61" s="629" t="s">
        <v>556</v>
      </c>
      <c r="E61" s="620"/>
      <c r="F61" s="617" t="s">
        <v>557</v>
      </c>
      <c r="G61" s="617"/>
      <c r="H61" s="617"/>
      <c r="I61" t="e">
        <f t="shared" si="0"/>
        <v>#VALUE!</v>
      </c>
    </row>
    <row r="62" spans="1:9" x14ac:dyDescent="0.25">
      <c r="B62" s="614" t="s">
        <v>570</v>
      </c>
      <c r="C62" s="515" t="s">
        <v>518</v>
      </c>
      <c r="D62" s="589"/>
      <c r="E62" s="534"/>
      <c r="F62" s="622" t="s">
        <v>644</v>
      </c>
      <c r="G62" s="622" t="s">
        <v>556</v>
      </c>
      <c r="I62">
        <f t="shared" si="0"/>
        <v>23</v>
      </c>
    </row>
    <row r="63" spans="1:9" x14ac:dyDescent="0.25">
      <c r="B63" s="614" t="s">
        <v>574</v>
      </c>
      <c r="C63" s="515" t="s">
        <v>645</v>
      </c>
      <c r="D63" s="589"/>
      <c r="E63" s="534"/>
      <c r="F63" s="25" t="s">
        <v>646</v>
      </c>
      <c r="G63" s="25" t="s">
        <v>556</v>
      </c>
      <c r="I63">
        <f t="shared" si="0"/>
        <v>13</v>
      </c>
    </row>
    <row r="64" spans="1:9" x14ac:dyDescent="0.25">
      <c r="B64" s="614" t="s">
        <v>578</v>
      </c>
      <c r="C64" s="25" t="s">
        <v>647</v>
      </c>
      <c r="D64" s="633"/>
      <c r="E64" s="632"/>
      <c r="F64" s="42" t="s">
        <v>648</v>
      </c>
      <c r="G64" s="42" t="s">
        <v>556</v>
      </c>
      <c r="I64">
        <f t="shared" si="0"/>
        <v>24</v>
      </c>
    </row>
    <row r="65" spans="1:9" x14ac:dyDescent="0.25">
      <c r="E65" s="556"/>
      <c r="F65" s="621"/>
      <c r="G65" s="621"/>
      <c r="I65" t="e">
        <f t="shared" si="0"/>
        <v>#VALUE!</v>
      </c>
    </row>
    <row r="66" spans="1:9" x14ac:dyDescent="0.25">
      <c r="A66" s="617">
        <v>7</v>
      </c>
      <c r="B66" s="618"/>
      <c r="C66" s="617"/>
      <c r="D66" s="629" t="s">
        <v>558</v>
      </c>
      <c r="E66" s="620"/>
      <c r="F66" s="617" t="s">
        <v>559</v>
      </c>
      <c r="G66" s="617"/>
      <c r="H66" s="617"/>
      <c r="I66" t="e">
        <f t="shared" si="0"/>
        <v>#VALUE!</v>
      </c>
    </row>
    <row r="67" spans="1:9" ht="15" customHeight="1" x14ac:dyDescent="0.25">
      <c r="B67" s="614" t="s">
        <v>570</v>
      </c>
      <c r="C67" s="42" t="s">
        <v>649</v>
      </c>
      <c r="E67" t="s">
        <v>650</v>
      </c>
      <c r="F67" t="s">
        <v>651</v>
      </c>
      <c r="G67" t="s">
        <v>558</v>
      </c>
      <c r="I67">
        <f t="shared" si="0"/>
        <v>26</v>
      </c>
    </row>
    <row r="68" spans="1:9" ht="15" customHeight="1" x14ac:dyDescent="0.25">
      <c r="B68" s="614" t="s">
        <v>574</v>
      </c>
      <c r="C68" s="42" t="s">
        <v>652</v>
      </c>
      <c r="F68" t="s">
        <v>653</v>
      </c>
      <c r="G68" t="s">
        <v>558</v>
      </c>
      <c r="I68">
        <f t="shared" si="0"/>
        <v>16</v>
      </c>
    </row>
    <row r="69" spans="1:9" ht="15" customHeight="1" x14ac:dyDescent="0.25">
      <c r="B69" s="614" t="s">
        <v>578</v>
      </c>
      <c r="C69" s="520" t="s">
        <v>654</v>
      </c>
      <c r="E69" t="s">
        <v>655</v>
      </c>
      <c r="F69" s="520" t="s">
        <v>656</v>
      </c>
      <c r="G69" s="520" t="s">
        <v>558</v>
      </c>
      <c r="I69">
        <f t="shared" si="0"/>
        <v>17</v>
      </c>
    </row>
    <row r="70" spans="1:9" ht="15" customHeight="1" x14ac:dyDescent="0.25">
      <c r="B70" s="614" t="s">
        <v>582</v>
      </c>
      <c r="C70" s="42" t="s">
        <v>657</v>
      </c>
      <c r="E70" t="s">
        <v>650</v>
      </c>
      <c r="F70" t="s">
        <v>658</v>
      </c>
      <c r="G70" t="s">
        <v>558</v>
      </c>
      <c r="I70">
        <f t="shared" si="0"/>
        <v>27</v>
      </c>
    </row>
    <row r="71" spans="1:9" ht="15" customHeight="1" x14ac:dyDescent="0.25">
      <c r="B71" s="614" t="s">
        <v>584</v>
      </c>
      <c r="C71" s="42" t="s">
        <v>659</v>
      </c>
      <c r="E71" s="534"/>
      <c r="F71" t="s">
        <v>660</v>
      </c>
      <c r="G71" t="s">
        <v>558</v>
      </c>
      <c r="H71" s="626" t="s">
        <v>661</v>
      </c>
      <c r="I71">
        <f t="shared" si="0"/>
        <v>20</v>
      </c>
    </row>
    <row r="72" spans="1:9" x14ac:dyDescent="0.25">
      <c r="B72" s="614" t="s">
        <v>586</v>
      </c>
      <c r="C72" s="520" t="s">
        <v>662</v>
      </c>
      <c r="D72" s="589"/>
      <c r="E72" s="596"/>
      <c r="F72" s="25" t="s">
        <v>663</v>
      </c>
      <c r="G72" s="25" t="s">
        <v>558</v>
      </c>
      <c r="I72">
        <f t="shared" si="0"/>
        <v>18</v>
      </c>
    </row>
    <row r="73" spans="1:9" x14ac:dyDescent="0.25">
      <c r="E73" s="556"/>
      <c r="F73" s="621"/>
      <c r="G73" s="621"/>
      <c r="I73" t="e">
        <f t="shared" si="0"/>
        <v>#VALUE!</v>
      </c>
    </row>
    <row r="74" spans="1:9" x14ac:dyDescent="0.25">
      <c r="A74" s="617">
        <v>8</v>
      </c>
      <c r="B74" s="618"/>
      <c r="C74" s="617"/>
      <c r="D74" s="629" t="s">
        <v>560</v>
      </c>
      <c r="E74" s="620"/>
      <c r="F74" s="617" t="s">
        <v>561</v>
      </c>
      <c r="G74" s="617"/>
      <c r="H74" s="617"/>
      <c r="I74" t="e">
        <f t="shared" si="0"/>
        <v>#VALUE!</v>
      </c>
    </row>
    <row r="75" spans="1:9" x14ac:dyDescent="0.25">
      <c r="A75">
        <v>8</v>
      </c>
      <c r="B75" s="614" t="s">
        <v>570</v>
      </c>
      <c r="C75" s="42" t="s">
        <v>664</v>
      </c>
      <c r="E75" t="s">
        <v>665</v>
      </c>
      <c r="F75" t="s">
        <v>666</v>
      </c>
      <c r="G75" t="s">
        <v>560</v>
      </c>
      <c r="I75">
        <f t="shared" si="0"/>
        <v>25</v>
      </c>
    </row>
    <row r="76" spans="1:9" x14ac:dyDescent="0.25">
      <c r="A76">
        <v>8</v>
      </c>
      <c r="B76" s="614" t="s">
        <v>574</v>
      </c>
      <c r="C76" s="515" t="s">
        <v>665</v>
      </c>
      <c r="D76" s="589"/>
      <c r="E76" t="s">
        <v>667</v>
      </c>
      <c r="F76" s="25" t="s">
        <v>668</v>
      </c>
      <c r="G76" s="25" t="s">
        <v>560</v>
      </c>
      <c r="I76">
        <f t="shared" si="0"/>
        <v>10</v>
      </c>
    </row>
    <row r="77" spans="1:9" x14ac:dyDescent="0.25">
      <c r="A77">
        <v>8</v>
      </c>
      <c r="B77" s="614" t="s">
        <v>578</v>
      </c>
      <c r="C77" t="s">
        <v>669</v>
      </c>
      <c r="E77" s="534"/>
      <c r="F77" s="621" t="s">
        <v>670</v>
      </c>
      <c r="G77" s="621" t="s">
        <v>560</v>
      </c>
      <c r="I77">
        <f t="shared" si="0"/>
        <v>18</v>
      </c>
    </row>
    <row r="78" spans="1:9" x14ac:dyDescent="0.25">
      <c r="E78" s="556"/>
      <c r="F78" s="621"/>
      <c r="G78" s="621"/>
      <c r="I78" t="e">
        <f t="shared" si="0"/>
        <v>#VALUE!</v>
      </c>
    </row>
    <row r="79" spans="1:9" x14ac:dyDescent="0.25">
      <c r="A79" s="617">
        <v>9</v>
      </c>
      <c r="B79" s="618"/>
      <c r="C79" s="617"/>
      <c r="D79" s="629" t="s">
        <v>562</v>
      </c>
      <c r="E79" s="617"/>
      <c r="F79" s="617" t="s">
        <v>563</v>
      </c>
      <c r="G79" s="617"/>
      <c r="H79" s="617"/>
      <c r="I79" t="e">
        <f t="shared" si="0"/>
        <v>#VALUE!</v>
      </c>
    </row>
    <row r="80" spans="1:9" x14ac:dyDescent="0.25">
      <c r="A80">
        <v>9</v>
      </c>
      <c r="B80" s="614" t="s">
        <v>570</v>
      </c>
      <c r="C80" s="520" t="s">
        <v>671</v>
      </c>
      <c r="D80" s="589"/>
      <c r="E80" t="s">
        <v>672</v>
      </c>
      <c r="F80" s="25" t="s">
        <v>673</v>
      </c>
      <c r="G80" s="25" t="s">
        <v>562</v>
      </c>
      <c r="I80">
        <f t="shared" si="0"/>
        <v>15</v>
      </c>
    </row>
    <row r="81" spans="1:9" x14ac:dyDescent="0.25">
      <c r="A81">
        <v>9</v>
      </c>
      <c r="B81" s="614" t="s">
        <v>574</v>
      </c>
      <c r="C81" s="42" t="s">
        <v>674</v>
      </c>
      <c r="E81" s="534"/>
      <c r="F81" s="621" t="s">
        <v>675</v>
      </c>
      <c r="G81" s="621" t="s">
        <v>562</v>
      </c>
      <c r="I81">
        <f t="shared" si="0"/>
        <v>13</v>
      </c>
    </row>
    <row r="82" spans="1:9" x14ac:dyDescent="0.25">
      <c r="A82">
        <v>9</v>
      </c>
      <c r="B82" s="614" t="s">
        <v>578</v>
      </c>
      <c r="C82" s="42" t="s">
        <v>676</v>
      </c>
      <c r="D82" s="589"/>
      <c r="E82" s="534"/>
      <c r="F82" s="25" t="s">
        <v>677</v>
      </c>
      <c r="G82" s="25" t="s">
        <v>562</v>
      </c>
      <c r="I82">
        <f t="shared" si="0"/>
        <v>4</v>
      </c>
    </row>
    <row r="83" spans="1:9" x14ac:dyDescent="0.25">
      <c r="A83">
        <v>9</v>
      </c>
      <c r="B83" s="614" t="s">
        <v>582</v>
      </c>
      <c r="C83" s="42" t="s">
        <v>678</v>
      </c>
      <c r="F83" s="624" t="s">
        <v>679</v>
      </c>
      <c r="G83" s="624" t="s">
        <v>562</v>
      </c>
      <c r="I83">
        <f t="shared" si="0"/>
        <v>24</v>
      </c>
    </row>
    <row r="84" spans="1:9" x14ac:dyDescent="0.25">
      <c r="A84">
        <v>9</v>
      </c>
      <c r="B84" s="614" t="s">
        <v>584</v>
      </c>
      <c r="C84" s="42" t="s">
        <v>680</v>
      </c>
      <c r="D84" s="589"/>
      <c r="E84" s="534"/>
      <c r="F84" s="622" t="s">
        <v>681</v>
      </c>
      <c r="G84" s="622" t="s">
        <v>562</v>
      </c>
      <c r="I84">
        <f t="shared" si="0"/>
        <v>5</v>
      </c>
    </row>
    <row r="85" spans="1:9" x14ac:dyDescent="0.25">
      <c r="E85" s="556"/>
      <c r="F85" s="621"/>
      <c r="G85" s="621"/>
      <c r="I85" t="e">
        <f t="shared" ref="I85:I110" si="1">VALUE(SUBSTITUTE(SUBSTITUTE(SUBSTITUTE(SUBSTITUTE(C85,"EF",""),"ET",""),"C",""),"A",""))</f>
        <v>#VALUE!</v>
      </c>
    </row>
    <row r="86" spans="1:9" x14ac:dyDescent="0.25">
      <c r="A86" s="592">
        <v>10</v>
      </c>
      <c r="B86" s="630"/>
      <c r="C86" s="592"/>
      <c r="D86" s="631" t="s">
        <v>564</v>
      </c>
      <c r="E86" s="592"/>
      <c r="F86" s="592" t="s">
        <v>565</v>
      </c>
      <c r="G86" s="592"/>
      <c r="H86" s="592"/>
      <c r="I86" t="e">
        <f t="shared" si="1"/>
        <v>#VALUE!</v>
      </c>
    </row>
    <row r="87" spans="1:9" x14ac:dyDescent="0.25">
      <c r="A87">
        <v>10</v>
      </c>
      <c r="B87" s="614" t="s">
        <v>570</v>
      </c>
      <c r="C87" t="s">
        <v>682</v>
      </c>
      <c r="D87" s="589"/>
      <c r="E87" s="534"/>
      <c r="F87" t="s">
        <v>683</v>
      </c>
      <c r="G87" t="s">
        <v>564</v>
      </c>
      <c r="I87">
        <f t="shared" si="1"/>
        <v>1</v>
      </c>
    </row>
    <row r="88" spans="1:9" x14ac:dyDescent="0.25">
      <c r="A88">
        <v>10</v>
      </c>
      <c r="B88" s="614" t="s">
        <v>574</v>
      </c>
      <c r="C88" t="s">
        <v>684</v>
      </c>
      <c r="D88" s="589"/>
      <c r="E88" t="s">
        <v>665</v>
      </c>
      <c r="F88" s="622" t="s">
        <v>685</v>
      </c>
      <c r="G88" s="622" t="s">
        <v>564</v>
      </c>
      <c r="I88">
        <f t="shared" si="1"/>
        <v>2</v>
      </c>
    </row>
    <row r="89" spans="1:9" x14ac:dyDescent="0.25">
      <c r="A89">
        <v>10</v>
      </c>
      <c r="B89" s="614" t="s">
        <v>578</v>
      </c>
      <c r="C89" s="515" t="s">
        <v>430</v>
      </c>
      <c r="D89" s="589"/>
      <c r="F89" s="622" t="s">
        <v>686</v>
      </c>
      <c r="G89" s="622" t="s">
        <v>564</v>
      </c>
      <c r="I89">
        <f t="shared" si="1"/>
        <v>9</v>
      </c>
    </row>
    <row r="90" spans="1:9" x14ac:dyDescent="0.25">
      <c r="A90">
        <v>10</v>
      </c>
      <c r="B90" s="614" t="s">
        <v>582</v>
      </c>
      <c r="C90" s="515" t="s">
        <v>687</v>
      </c>
      <c r="D90" s="589"/>
      <c r="E90" s="534"/>
      <c r="F90" s="25" t="s">
        <v>688</v>
      </c>
      <c r="G90" s="25" t="s">
        <v>564</v>
      </c>
      <c r="I90">
        <f t="shared" si="1"/>
        <v>14</v>
      </c>
    </row>
    <row r="91" spans="1:9" x14ac:dyDescent="0.25">
      <c r="A91">
        <v>10</v>
      </c>
      <c r="B91" s="614" t="s">
        <v>584</v>
      </c>
      <c r="C91" s="515" t="s">
        <v>689</v>
      </c>
      <c r="D91" s="589"/>
      <c r="E91" s="534"/>
      <c r="F91" t="s">
        <v>690</v>
      </c>
      <c r="G91" t="s">
        <v>564</v>
      </c>
      <c r="I91">
        <f t="shared" si="1"/>
        <v>20</v>
      </c>
    </row>
    <row r="92" spans="1:9" x14ac:dyDescent="0.25">
      <c r="A92">
        <v>10</v>
      </c>
      <c r="B92" s="614" t="s">
        <v>586</v>
      </c>
      <c r="C92" s="515" t="s">
        <v>691</v>
      </c>
      <c r="D92" s="589"/>
      <c r="E92" s="534"/>
      <c r="F92" s="25" t="s">
        <v>692</v>
      </c>
      <c r="G92" s="25" t="s">
        <v>564</v>
      </c>
      <c r="I92">
        <f t="shared" si="1"/>
        <v>21</v>
      </c>
    </row>
    <row r="93" spans="1:9" x14ac:dyDescent="0.25">
      <c r="A93">
        <v>10</v>
      </c>
      <c r="B93" s="614" t="s">
        <v>589</v>
      </c>
      <c r="C93" s="515" t="s">
        <v>693</v>
      </c>
      <c r="D93" s="589"/>
      <c r="E93" s="535"/>
      <c r="F93" s="25" t="s">
        <v>694</v>
      </c>
      <c r="G93" s="25" t="s">
        <v>564</v>
      </c>
      <c r="I93">
        <f t="shared" si="1"/>
        <v>22</v>
      </c>
    </row>
    <row r="94" spans="1:9" x14ac:dyDescent="0.25">
      <c r="A94">
        <v>10</v>
      </c>
      <c r="B94" s="614" t="s">
        <v>592</v>
      </c>
      <c r="C94" t="s">
        <v>695</v>
      </c>
      <c r="E94" s="534"/>
      <c r="F94" s="621" t="s">
        <v>696</v>
      </c>
      <c r="G94" s="621" t="s">
        <v>564</v>
      </c>
      <c r="I94">
        <f t="shared" si="1"/>
        <v>15</v>
      </c>
    </row>
    <row r="95" spans="1:9" x14ac:dyDescent="0.25">
      <c r="A95">
        <v>10</v>
      </c>
      <c r="B95" s="614" t="s">
        <v>595</v>
      </c>
      <c r="C95" t="s">
        <v>697</v>
      </c>
      <c r="E95" t="s">
        <v>698</v>
      </c>
      <c r="F95" s="621" t="s">
        <v>699</v>
      </c>
      <c r="G95" s="621" t="s">
        <v>564</v>
      </c>
      <c r="I95">
        <f t="shared" si="1"/>
        <v>8</v>
      </c>
    </row>
    <row r="96" spans="1:9" x14ac:dyDescent="0.25">
      <c r="A96">
        <v>10</v>
      </c>
      <c r="B96" s="614" t="s">
        <v>598</v>
      </c>
      <c r="C96" s="515" t="s">
        <v>700</v>
      </c>
      <c r="D96" s="590"/>
      <c r="E96" s="556"/>
      <c r="F96" s="25" t="s">
        <v>701</v>
      </c>
      <c r="G96" s="25" t="s">
        <v>564</v>
      </c>
      <c r="I96">
        <f t="shared" si="1"/>
        <v>19</v>
      </c>
    </row>
    <row r="97" spans="1:9" x14ac:dyDescent="0.25">
      <c r="A97">
        <v>10</v>
      </c>
      <c r="B97" s="614" t="s">
        <v>601</v>
      </c>
      <c r="C97" t="s">
        <v>702</v>
      </c>
      <c r="D97" s="589"/>
      <c r="E97" s="534"/>
      <c r="F97" t="s">
        <v>703</v>
      </c>
      <c r="G97" t="s">
        <v>564</v>
      </c>
      <c r="I97">
        <f t="shared" si="1"/>
        <v>3</v>
      </c>
    </row>
    <row r="98" spans="1:9" x14ac:dyDescent="0.25">
      <c r="A98">
        <v>10</v>
      </c>
      <c r="B98" s="614" t="s">
        <v>604</v>
      </c>
      <c r="C98" t="s">
        <v>704</v>
      </c>
      <c r="D98" s="590"/>
      <c r="F98" t="s">
        <v>705</v>
      </c>
      <c r="G98" t="s">
        <v>564</v>
      </c>
      <c r="I98">
        <f t="shared" si="1"/>
        <v>4</v>
      </c>
    </row>
    <row r="99" spans="1:9" x14ac:dyDescent="0.25">
      <c r="A99">
        <v>10</v>
      </c>
      <c r="B99" s="614" t="s">
        <v>607</v>
      </c>
      <c r="C99" s="42" t="s">
        <v>706</v>
      </c>
      <c r="F99" s="626" t="s">
        <v>707</v>
      </c>
      <c r="G99" s="626" t="s">
        <v>564</v>
      </c>
      <c r="I99">
        <f t="shared" si="1"/>
        <v>19</v>
      </c>
    </row>
    <row r="100" spans="1:9" x14ac:dyDescent="0.25">
      <c r="E100" s="556"/>
      <c r="F100" s="621"/>
      <c r="G100" s="621"/>
      <c r="I100" t="e">
        <f t="shared" si="1"/>
        <v>#VALUE!</v>
      </c>
    </row>
    <row r="101" spans="1:9" x14ac:dyDescent="0.25">
      <c r="A101" s="592">
        <v>11</v>
      </c>
      <c r="B101" s="630"/>
      <c r="C101" s="592"/>
      <c r="D101" s="631" t="s">
        <v>566</v>
      </c>
      <c r="E101" s="592"/>
      <c r="F101" s="592" t="s">
        <v>567</v>
      </c>
      <c r="G101" s="592"/>
      <c r="H101" s="592"/>
      <c r="I101" t="e">
        <f t="shared" si="1"/>
        <v>#VALUE!</v>
      </c>
    </row>
    <row r="102" spans="1:9" x14ac:dyDescent="0.25">
      <c r="A102">
        <v>11</v>
      </c>
      <c r="B102" s="614" t="s">
        <v>570</v>
      </c>
      <c r="C102" s="42" t="s">
        <v>708</v>
      </c>
      <c r="F102" s="626" t="s">
        <v>709</v>
      </c>
      <c r="G102" s="626" t="s">
        <v>566</v>
      </c>
      <c r="I102">
        <f t="shared" si="1"/>
        <v>12</v>
      </c>
    </row>
    <row r="103" spans="1:9" x14ac:dyDescent="0.25">
      <c r="E103" s="534"/>
      <c r="F103" s="621"/>
      <c r="G103" s="621"/>
      <c r="I103" t="e">
        <f t="shared" si="1"/>
        <v>#VALUE!</v>
      </c>
    </row>
    <row r="104" spans="1:9" x14ac:dyDescent="0.25">
      <c r="A104" s="592">
        <v>12</v>
      </c>
      <c r="B104" s="630"/>
      <c r="C104" s="592"/>
      <c r="D104" s="631" t="s">
        <v>568</v>
      </c>
      <c r="E104" s="592"/>
      <c r="F104" s="592" t="s">
        <v>569</v>
      </c>
      <c r="G104" s="592"/>
      <c r="H104" s="592"/>
      <c r="I104" t="e">
        <f t="shared" si="1"/>
        <v>#VALUE!</v>
      </c>
    </row>
    <row r="105" spans="1:9" x14ac:dyDescent="0.25">
      <c r="A105">
        <v>12</v>
      </c>
      <c r="B105" s="614" t="s">
        <v>570</v>
      </c>
      <c r="C105" s="42" t="s">
        <v>710</v>
      </c>
      <c r="F105" s="624" t="s">
        <v>711</v>
      </c>
      <c r="G105" s="624" t="s">
        <v>568</v>
      </c>
      <c r="I105">
        <f t="shared" si="1"/>
        <v>14</v>
      </c>
    </row>
    <row r="106" spans="1:9" x14ac:dyDescent="0.25">
      <c r="A106">
        <v>12</v>
      </c>
      <c r="B106" s="614" t="s">
        <v>574</v>
      </c>
      <c r="C106" s="520" t="s">
        <v>712</v>
      </c>
      <c r="D106" s="590"/>
      <c r="F106" s="25" t="s">
        <v>713</v>
      </c>
      <c r="G106" s="25" t="s">
        <v>568</v>
      </c>
      <c r="I106">
        <f t="shared" si="1"/>
        <v>12</v>
      </c>
    </row>
    <row r="107" spans="1:9" x14ac:dyDescent="0.25">
      <c r="A107">
        <v>12</v>
      </c>
      <c r="B107" s="614" t="s">
        <v>578</v>
      </c>
      <c r="C107" s="520" t="s">
        <v>714</v>
      </c>
      <c r="D107" s="590"/>
      <c r="F107" s="25" t="s">
        <v>715</v>
      </c>
      <c r="G107" s="25" t="s">
        <v>568</v>
      </c>
      <c r="I107">
        <f t="shared" si="1"/>
        <v>13</v>
      </c>
    </row>
    <row r="108" spans="1:9" x14ac:dyDescent="0.25">
      <c r="A108">
        <v>12</v>
      </c>
      <c r="B108" s="614" t="s">
        <v>582</v>
      </c>
      <c r="C108" s="520" t="s">
        <v>698</v>
      </c>
      <c r="D108" s="590"/>
      <c r="E108" t="s">
        <v>697</v>
      </c>
      <c r="F108" s="25" t="s">
        <v>716</v>
      </c>
      <c r="G108" s="25" t="s">
        <v>568</v>
      </c>
      <c r="I108">
        <f t="shared" si="1"/>
        <v>10</v>
      </c>
    </row>
    <row r="109" spans="1:9" x14ac:dyDescent="0.25">
      <c r="A109">
        <v>12</v>
      </c>
      <c r="B109" s="614" t="s">
        <v>584</v>
      </c>
      <c r="C109" s="520" t="s">
        <v>717</v>
      </c>
      <c r="D109" s="590"/>
      <c r="F109" s="25" t="s">
        <v>718</v>
      </c>
      <c r="G109" s="25" t="s">
        <v>568</v>
      </c>
      <c r="I109">
        <f t="shared" si="1"/>
        <v>11</v>
      </c>
    </row>
    <row r="110" spans="1:9" x14ac:dyDescent="0.25">
      <c r="A110">
        <v>12</v>
      </c>
      <c r="B110" s="614" t="s">
        <v>586</v>
      </c>
      <c r="C110" s="42" t="s">
        <v>719</v>
      </c>
      <c r="F110" t="s">
        <v>720</v>
      </c>
      <c r="G110" t="s">
        <v>568</v>
      </c>
      <c r="I110">
        <f t="shared" si="1"/>
        <v>15</v>
      </c>
    </row>
    <row r="111" spans="1:9" x14ac:dyDescent="0.25">
      <c r="D111" s="590"/>
    </row>
    <row r="112" spans="1:9" x14ac:dyDescent="0.25">
      <c r="D112" s="590"/>
    </row>
    <row r="113" spans="4:4" x14ac:dyDescent="0.25">
      <c r="D113" s="590"/>
    </row>
    <row r="114" spans="4:4" x14ac:dyDescent="0.25">
      <c r="D114" s="590"/>
    </row>
    <row r="115" spans="4:4" x14ac:dyDescent="0.25"/>
    <row r="117" spans="4:4" x14ac:dyDescent="0.25"/>
    <row r="118" spans="4:4" x14ac:dyDescent="0.25"/>
    <row r="119" spans="4:4" x14ac:dyDescent="0.25"/>
    <row r="120" spans="4:4" x14ac:dyDescent="0.25"/>
    <row r="121" spans="4:4" x14ac:dyDescent="0.25"/>
    <row r="122" spans="4:4" x14ac:dyDescent="0.25"/>
    <row r="123" spans="4:4" x14ac:dyDescent="0.25"/>
    <row r="125" spans="4:4" x14ac:dyDescent="0.25"/>
  </sheetData>
  <mergeCells count="4">
    <mergeCell ref="A1:A2"/>
    <mergeCell ref="B1:B2"/>
    <mergeCell ref="D1:D2"/>
    <mergeCell ref="E1:E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1498-66B0-4F0B-9EDD-1F3E41BF80D8}">
  <dimension ref="A1:AY69"/>
  <sheetViews>
    <sheetView tabSelected="1" zoomScaleNormal="100" workbookViewId="0">
      <pane xSplit="5" ySplit="2" topLeftCell="O3" activePane="bottomRight" state="frozen"/>
      <selection pane="topRight" activeCell="F1" sqref="F1"/>
      <selection pane="bottomLeft" activeCell="A8" sqref="A8"/>
      <selection pane="bottomRight" activeCell="Q6" sqref="Q6"/>
    </sheetView>
  </sheetViews>
  <sheetFormatPr defaultRowHeight="15" customHeight="1" x14ac:dyDescent="0.25"/>
  <cols>
    <col min="1" max="1" width="8.85546875" customWidth="1"/>
    <col min="2" max="2" width="14.42578125" customWidth="1"/>
    <col min="3" max="4" width="6.7109375" customWidth="1"/>
    <col min="5" max="5" width="118.28515625" style="401" customWidth="1"/>
    <col min="6" max="6" width="19.7109375" style="2" customWidth="1"/>
    <col min="7" max="8" width="15.28515625" customWidth="1"/>
    <col min="9" max="12" width="14.42578125" customWidth="1"/>
    <col min="13" max="13" width="9" customWidth="1"/>
    <col min="14" max="15" width="14.42578125" customWidth="1"/>
    <col min="19" max="19" width="15.85546875" hidden="1" customWidth="1"/>
    <col min="20" max="20" width="16.42578125" hidden="1" customWidth="1"/>
    <col min="21" max="21" width="14.28515625" hidden="1" customWidth="1"/>
    <col min="22" max="22" width="13.7109375" hidden="1" customWidth="1"/>
    <col min="23" max="24" width="13.28515625" hidden="1" customWidth="1"/>
    <col min="25" max="25" width="13.28515625" customWidth="1"/>
    <col min="26" max="26" width="15.140625" hidden="1" customWidth="1"/>
    <col min="27" max="27" width="15.85546875" hidden="1" customWidth="1"/>
    <col min="28" max="28" width="35.7109375" hidden="1" customWidth="1"/>
    <col min="29" max="29" width="23.85546875" hidden="1" customWidth="1"/>
    <col min="30" max="30" width="21.140625" hidden="1" customWidth="1"/>
    <col min="31" max="31" width="17.7109375" hidden="1" customWidth="1"/>
    <col min="32" max="32" width="4.85546875" customWidth="1"/>
  </cols>
  <sheetData>
    <row r="1" spans="1:51" ht="15" customHeight="1" x14ac:dyDescent="0.25">
      <c r="A1" s="757" t="s">
        <v>721</v>
      </c>
      <c r="B1" s="760" t="s">
        <v>722</v>
      </c>
      <c r="C1" s="759" t="s">
        <v>723</v>
      </c>
      <c r="D1" s="759" t="s">
        <v>724</v>
      </c>
      <c r="E1" s="759" t="s">
        <v>725</v>
      </c>
      <c r="F1" s="758" t="s">
        <v>726</v>
      </c>
      <c r="G1" s="756" t="s">
        <v>727</v>
      </c>
      <c r="H1" s="756" t="s">
        <v>728</v>
      </c>
      <c r="I1" s="756" t="s">
        <v>729</v>
      </c>
      <c r="J1" s="756" t="s">
        <v>730</v>
      </c>
      <c r="K1" s="756" t="s">
        <v>731</v>
      </c>
      <c r="L1" s="756" t="s">
        <v>732</v>
      </c>
      <c r="M1" s="756" t="s">
        <v>733</v>
      </c>
      <c r="N1" s="756" t="s">
        <v>734</v>
      </c>
      <c r="O1" s="756" t="s">
        <v>543</v>
      </c>
      <c r="P1" s="756" t="s">
        <v>1676</v>
      </c>
      <c r="Q1" s="756" t="s">
        <v>1677</v>
      </c>
      <c r="R1" s="756" t="s">
        <v>735</v>
      </c>
      <c r="Y1" s="756" t="s">
        <v>736</v>
      </c>
      <c r="AF1" s="530"/>
      <c r="AG1" s="756" t="s">
        <v>737</v>
      </c>
      <c r="AH1" s="756"/>
      <c r="AI1" s="756"/>
      <c r="AJ1" s="756"/>
      <c r="AK1" s="756"/>
      <c r="AL1" s="756"/>
      <c r="AM1" s="756"/>
      <c r="AN1" s="756"/>
      <c r="AO1" s="756"/>
      <c r="AP1" s="756"/>
      <c r="AQ1" s="756"/>
      <c r="AR1" s="756"/>
      <c r="AS1" s="756"/>
      <c r="AT1" s="756"/>
      <c r="AU1" s="756"/>
      <c r="AV1" s="756"/>
      <c r="AW1" s="756"/>
      <c r="AX1" s="756"/>
      <c r="AY1" s="756"/>
    </row>
    <row r="2" spans="1:51" ht="120" customHeight="1" x14ac:dyDescent="0.25">
      <c r="A2" s="757"/>
      <c r="B2" s="760"/>
      <c r="C2" s="759"/>
      <c r="D2" s="759"/>
      <c r="E2" s="759"/>
      <c r="F2" s="758"/>
      <c r="G2" s="756"/>
      <c r="H2" s="756"/>
      <c r="I2" s="756"/>
      <c r="J2" s="756"/>
      <c r="K2" s="756"/>
      <c r="L2" s="756"/>
      <c r="M2" s="756"/>
      <c r="N2" s="756"/>
      <c r="O2" s="756"/>
      <c r="P2" s="756"/>
      <c r="Q2" s="756"/>
      <c r="R2" s="756"/>
      <c r="S2" s="530" t="s">
        <v>738</v>
      </c>
      <c r="T2" s="530" t="s">
        <v>739</v>
      </c>
      <c r="U2" s="531" t="s">
        <v>740</v>
      </c>
      <c r="V2" s="531" t="s">
        <v>741</v>
      </c>
      <c r="W2" s="530" t="s">
        <v>742</v>
      </c>
      <c r="X2" s="530" t="s">
        <v>743</v>
      </c>
      <c r="Y2" s="756"/>
      <c r="Z2" s="530" t="s">
        <v>744</v>
      </c>
      <c r="AA2" s="530" t="s">
        <v>745</v>
      </c>
      <c r="AB2" s="532" t="s">
        <v>746</v>
      </c>
      <c r="AC2" s="532" t="s">
        <v>747</v>
      </c>
      <c r="AD2" s="532" t="s">
        <v>748</v>
      </c>
      <c r="AE2" s="532" t="s">
        <v>749</v>
      </c>
      <c r="AF2" s="530"/>
      <c r="AG2" s="530" t="s">
        <v>750</v>
      </c>
      <c r="AH2" s="530" t="s">
        <v>751</v>
      </c>
      <c r="AI2" s="530" t="s">
        <v>752</v>
      </c>
      <c r="AJ2" s="530" t="s">
        <v>753</v>
      </c>
      <c r="AK2" s="530" t="s">
        <v>754</v>
      </c>
      <c r="AL2" s="530" t="s">
        <v>755</v>
      </c>
      <c r="AM2" s="530" t="s">
        <v>756</v>
      </c>
      <c r="AN2" s="530" t="s">
        <v>757</v>
      </c>
      <c r="AO2" s="530" t="s">
        <v>758</v>
      </c>
      <c r="AP2" s="530" t="s">
        <v>759</v>
      </c>
      <c r="AQ2" s="530" t="s">
        <v>760</v>
      </c>
      <c r="AR2" s="530" t="s">
        <v>761</v>
      </c>
      <c r="AS2" s="530" t="s">
        <v>762</v>
      </c>
      <c r="AT2" s="530" t="s">
        <v>763</v>
      </c>
      <c r="AU2" s="530" t="s">
        <v>764</v>
      </c>
      <c r="AV2" s="530" t="s">
        <v>765</v>
      </c>
      <c r="AW2" s="530" t="s">
        <v>766</v>
      </c>
      <c r="AX2" s="530" t="s">
        <v>767</v>
      </c>
      <c r="AY2" s="530" t="s">
        <v>768</v>
      </c>
    </row>
    <row r="3" spans="1:51" ht="120" customHeight="1" thickBot="1" x14ac:dyDescent="0.3">
      <c r="A3" s="743" t="s">
        <v>769</v>
      </c>
      <c r="B3" s="743" t="s">
        <v>770</v>
      </c>
      <c r="C3" s="744"/>
      <c r="D3" s="744"/>
      <c r="E3" s="744"/>
      <c r="F3" s="745"/>
      <c r="G3" s="742" t="s">
        <v>771</v>
      </c>
      <c r="H3" s="742" t="s">
        <v>772</v>
      </c>
      <c r="I3" s="742" t="s">
        <v>773</v>
      </c>
      <c r="J3" s="742" t="s">
        <v>774</v>
      </c>
      <c r="K3" s="742" t="s">
        <v>775</v>
      </c>
      <c r="L3" s="742" t="s">
        <v>776</v>
      </c>
      <c r="M3" s="741"/>
      <c r="N3" s="742" t="s">
        <v>777</v>
      </c>
      <c r="O3" s="741"/>
      <c r="P3" s="741"/>
      <c r="Q3" s="741"/>
      <c r="R3" s="741"/>
      <c r="S3" s="741"/>
      <c r="T3" s="741"/>
      <c r="U3" s="746"/>
      <c r="V3" s="746"/>
      <c r="W3" s="741"/>
      <c r="X3" s="741"/>
      <c r="Y3" s="742" t="s">
        <v>778</v>
      </c>
      <c r="Z3" s="741"/>
      <c r="AA3" s="741"/>
      <c r="AB3" s="747"/>
      <c r="AC3" s="747"/>
      <c r="AD3" s="747"/>
      <c r="AE3" s="747"/>
      <c r="AF3" s="741"/>
      <c r="AG3" s="530"/>
      <c r="AH3" s="530"/>
      <c r="AI3" s="530"/>
      <c r="AJ3" s="530"/>
      <c r="AK3" s="530"/>
      <c r="AL3" s="530"/>
      <c r="AM3" s="530"/>
      <c r="AN3" s="530"/>
      <c r="AO3" s="530"/>
      <c r="AP3" s="530"/>
      <c r="AQ3" s="530"/>
      <c r="AR3" s="530"/>
      <c r="AS3" s="530"/>
      <c r="AT3" s="530"/>
      <c r="AU3" s="530"/>
      <c r="AV3" s="530"/>
      <c r="AW3" s="530"/>
      <c r="AX3" s="530"/>
      <c r="AY3" s="530"/>
    </row>
    <row r="4" spans="1:51" ht="39" customHeight="1" x14ac:dyDescent="0.25">
      <c r="A4" s="636" t="s">
        <v>779</v>
      </c>
      <c r="B4" s="636" t="str">
        <f>"SP_"&amp;'Kennisagenda onderzoekslijnen'!C20</f>
        <v>SP_C1</v>
      </c>
      <c r="C4" s="636" t="s">
        <v>1678</v>
      </c>
      <c r="D4" s="636"/>
      <c r="E4" s="147" t="str">
        <f>'Kennisagenda onderzoekslijnen'!F20</f>
        <v>Hoe bepaal je de kwaliteit en variabiliteit van het historische (ongewapende) beton van de oude sluis?</v>
      </c>
      <c r="F4" s="652" t="s">
        <v>780</v>
      </c>
      <c r="G4" s="655">
        <v>1</v>
      </c>
      <c r="H4" s="656">
        <v>2</v>
      </c>
      <c r="I4" s="656">
        <v>2</v>
      </c>
      <c r="J4" s="656">
        <v>1</v>
      </c>
      <c r="K4" s="656">
        <v>3</v>
      </c>
      <c r="L4" s="656">
        <v>1</v>
      </c>
      <c r="M4" s="657">
        <f>SUM(G4:L4)</f>
        <v>10</v>
      </c>
      <c r="N4" s="697">
        <v>1</v>
      </c>
      <c r="O4" s="147" t="str">
        <f>'Kennisagenda onderzoekslijnen'!G20</f>
        <v>Technische levensduur - civiele delen</v>
      </c>
      <c r="P4" s="666" t="s">
        <v>1680</v>
      </c>
      <c r="Q4" s="749" t="s">
        <v>1681</v>
      </c>
      <c r="R4" s="667"/>
      <c r="S4" s="662"/>
      <c r="T4" s="636"/>
      <c r="U4" s="636"/>
      <c r="V4" s="636"/>
      <c r="W4" s="636"/>
      <c r="X4" s="670"/>
      <c r="Y4" s="663" t="s">
        <v>781</v>
      </c>
      <c r="Z4" s="672"/>
      <c r="AA4" s="637"/>
      <c r="AB4" s="496"/>
      <c r="AC4" s="496"/>
      <c r="AD4" s="496"/>
      <c r="AE4" s="496"/>
      <c r="AG4" s="644"/>
      <c r="AH4" s="645"/>
      <c r="AI4" s="646"/>
      <c r="AJ4" s="644"/>
      <c r="AK4" s="645"/>
      <c r="AL4" s="645"/>
      <c r="AM4" s="645"/>
      <c r="AN4" s="645"/>
      <c r="AO4" s="645"/>
      <c r="AP4" s="645"/>
      <c r="AQ4" s="645"/>
      <c r="AR4" s="645"/>
      <c r="AS4" s="645"/>
      <c r="AT4" s="645"/>
      <c r="AU4" s="645"/>
      <c r="AV4" s="646"/>
      <c r="AW4" s="644"/>
      <c r="AX4" s="645"/>
      <c r="AY4" s="646"/>
    </row>
    <row r="5" spans="1:51" ht="39" customHeight="1" thickBot="1" x14ac:dyDescent="0.3">
      <c r="A5" s="636" t="s">
        <v>779</v>
      </c>
      <c r="B5" s="636" t="str">
        <f>"SP_"&amp;'Kennisagenda onderzoekslijnen'!C42</f>
        <v>SP_C2</v>
      </c>
      <c r="C5" s="636" t="s">
        <v>1679</v>
      </c>
      <c r="D5" s="636"/>
      <c r="E5" s="707" t="str">
        <f>'Kennisagenda onderzoekslijnen'!F42</f>
        <v>Hoe kan de huidige staat van moeilijk inspecteerbare onderdelen (zoals onderloopsheidschermen) betrouwbaar worden bepaald, gegeven het ontbreken van directe inspectie en meetgegevens?</v>
      </c>
      <c r="F5" s="707" t="s">
        <v>782</v>
      </c>
      <c r="G5" s="658">
        <v>1</v>
      </c>
      <c r="H5" s="640">
        <v>2</v>
      </c>
      <c r="I5" s="640">
        <v>1</v>
      </c>
      <c r="J5" s="640">
        <v>0</v>
      </c>
      <c r="K5" s="640">
        <v>2</v>
      </c>
      <c r="L5" s="640">
        <v>1</v>
      </c>
      <c r="M5" s="659">
        <f>SUM(G5:L5)</f>
        <v>7</v>
      </c>
      <c r="N5" s="698">
        <v>1</v>
      </c>
      <c r="O5" s="707" t="str">
        <f>'Kennisagenda onderzoekslijnen'!G42</f>
        <v>Inspecties, monitoring en data</v>
      </c>
      <c r="P5" s="668"/>
      <c r="Q5" s="750" t="s">
        <v>1682</v>
      </c>
      <c r="R5" s="669"/>
      <c r="S5" s="662"/>
      <c r="T5" s="636"/>
      <c r="U5" s="636"/>
      <c r="V5" s="636"/>
      <c r="W5" s="636"/>
      <c r="X5" s="670"/>
      <c r="Y5" s="664" t="s">
        <v>781</v>
      </c>
      <c r="Z5" s="673"/>
      <c r="AA5" s="635"/>
      <c r="AB5" s="496"/>
      <c r="AC5" s="496"/>
      <c r="AD5" s="496"/>
      <c r="AE5" s="496"/>
      <c r="AG5" s="647"/>
      <c r="AH5" s="288"/>
      <c r="AI5" s="648"/>
      <c r="AJ5" s="647"/>
      <c r="AK5" s="288"/>
      <c r="AL5" s="288"/>
      <c r="AM5" s="288"/>
      <c r="AN5" s="288"/>
      <c r="AO5" s="288"/>
      <c r="AP5" s="288"/>
      <c r="AQ5" s="288"/>
      <c r="AR5" s="288"/>
      <c r="AS5" s="288"/>
      <c r="AT5" s="288"/>
      <c r="AU5" s="288"/>
      <c r="AV5" s="648"/>
      <c r="AW5" s="647"/>
      <c r="AX5" s="288"/>
      <c r="AY5" s="648"/>
    </row>
    <row r="6" spans="1:51" ht="39" customHeight="1" x14ac:dyDescent="0.25">
      <c r="A6" s="636" t="s">
        <v>779</v>
      </c>
      <c r="B6" s="636" t="str">
        <f>"SP_"&amp;'Kennisagenda onderzoekslijnen'!C21</f>
        <v>SP_C3</v>
      </c>
      <c r="C6" s="636"/>
      <c r="D6" s="636"/>
      <c r="E6" s="707" t="str">
        <f>'Kennisagenda onderzoekslijnen'!F21</f>
        <v>Welke lessen uit vergelijkbare sluizen (zelfde bouwjaar, typologie, ondergrond, constructiemethode) zijn bruikbaar voor de beoordeling en instandhouding van de betonconstructies van sluis Panheel, en hoe kan met deze kennis de onzekerheid in bodemgesteldheid en betonconstructies worden verkleind?</v>
      </c>
      <c r="F6" s="653"/>
      <c r="G6" s="658">
        <v>1</v>
      </c>
      <c r="H6" s="640">
        <v>1</v>
      </c>
      <c r="I6" s="640">
        <v>1</v>
      </c>
      <c r="J6" s="640">
        <v>1</v>
      </c>
      <c r="K6" s="640">
        <v>2</v>
      </c>
      <c r="L6" s="640">
        <v>1</v>
      </c>
      <c r="M6" s="659">
        <f t="shared" ref="M6:M57" si="0">SUM(G6:L6)</f>
        <v>7</v>
      </c>
      <c r="N6" s="697">
        <v>2</v>
      </c>
      <c r="O6" s="707" t="str">
        <f>'Kennisagenda onderzoekslijnen'!G21</f>
        <v>Technische levensduur - civiele delen</v>
      </c>
      <c r="P6" s="668"/>
      <c r="Q6" s="750"/>
      <c r="R6" s="669"/>
      <c r="S6" s="662"/>
      <c r="T6" s="636"/>
      <c r="U6" s="413"/>
      <c r="V6" s="636"/>
      <c r="W6" s="636"/>
      <c r="X6" s="671"/>
      <c r="Y6" s="664" t="s">
        <v>781</v>
      </c>
      <c r="Z6" s="662"/>
      <c r="AA6" s="636"/>
      <c r="AB6" s="496"/>
      <c r="AC6" s="496"/>
      <c r="AD6" s="496"/>
      <c r="AE6" s="496"/>
      <c r="AG6" s="647"/>
      <c r="AH6" s="288"/>
      <c r="AI6" s="648"/>
      <c r="AJ6" s="647"/>
      <c r="AK6" s="288"/>
      <c r="AL6" s="288"/>
      <c r="AM6" s="288"/>
      <c r="AN6" s="288"/>
      <c r="AO6" s="288"/>
      <c r="AP6" s="288"/>
      <c r="AQ6" s="288"/>
      <c r="AR6" s="288"/>
      <c r="AS6" s="288"/>
      <c r="AT6" s="288"/>
      <c r="AU6" s="288"/>
      <c r="AV6" s="648"/>
      <c r="AW6" s="647"/>
      <c r="AX6" s="288"/>
      <c r="AY6" s="648"/>
    </row>
    <row r="7" spans="1:51" ht="39" customHeight="1" thickBot="1" x14ac:dyDescent="0.3">
      <c r="A7" s="636" t="s">
        <v>779</v>
      </c>
      <c r="B7" s="637" t="str">
        <f>"SP_"&amp;'Kennisagenda onderzoekslijnen'!C22</f>
        <v>SP_C4</v>
      </c>
      <c r="C7" s="636"/>
      <c r="D7" s="636"/>
      <c r="E7" s="707" t="str">
        <f>'Kennisagenda onderzoekslijnen'!F22</f>
        <v>In hoeverre is de RBK (richtlijn bestaande kunstwerken) met de bijbehorende aanpak constructieve veiligheid sluizen geschikt om tot een goed oordeel te komen voor de betonconstructies van sluis Panheel? En welke gegevens hebben we daarvoor nodig?</v>
      </c>
      <c r="F7" s="652"/>
      <c r="G7" s="658">
        <v>1</v>
      </c>
      <c r="H7" s="640">
        <v>2</v>
      </c>
      <c r="I7" s="640">
        <v>1</v>
      </c>
      <c r="J7" s="640">
        <v>1</v>
      </c>
      <c r="K7" s="640">
        <v>3</v>
      </c>
      <c r="L7" s="640">
        <v>1</v>
      </c>
      <c r="M7" s="659">
        <f t="shared" si="0"/>
        <v>9</v>
      </c>
      <c r="N7" s="698">
        <v>1</v>
      </c>
      <c r="O7" s="707" t="str">
        <f>'Kennisagenda onderzoekslijnen'!G22</f>
        <v>Technische levensduur - civiele delen</v>
      </c>
      <c r="P7" s="668"/>
      <c r="Q7" s="750"/>
      <c r="R7" s="669"/>
      <c r="S7" s="662"/>
      <c r="T7" s="636"/>
      <c r="U7" s="636"/>
      <c r="V7" s="636"/>
      <c r="W7" s="636"/>
      <c r="X7" s="670"/>
      <c r="Y7" s="664" t="s">
        <v>781</v>
      </c>
      <c r="Z7" s="673"/>
      <c r="AA7" s="635"/>
      <c r="AB7" s="496"/>
      <c r="AC7" s="496"/>
      <c r="AD7" s="496"/>
      <c r="AE7" s="496"/>
      <c r="AG7" s="647"/>
      <c r="AH7" s="288"/>
      <c r="AI7" s="648"/>
      <c r="AJ7" s="647"/>
      <c r="AK7" s="288"/>
      <c r="AL7" s="288"/>
      <c r="AM7" s="288"/>
      <c r="AN7" s="288"/>
      <c r="AO7" s="288"/>
      <c r="AP7" s="288"/>
      <c r="AQ7" s="288"/>
      <c r="AR7" s="288"/>
      <c r="AS7" s="288"/>
      <c r="AT7" s="288"/>
      <c r="AU7" s="288"/>
      <c r="AV7" s="648"/>
      <c r="AW7" s="647"/>
      <c r="AX7" s="288"/>
      <c r="AY7" s="648"/>
    </row>
    <row r="8" spans="1:51" ht="39" customHeight="1" x14ac:dyDescent="0.25">
      <c r="A8" s="636" t="s">
        <v>779</v>
      </c>
      <c r="B8" s="636" t="str">
        <f>"SP_"&amp;'Kennisagenda onderzoekslijnen'!C30</f>
        <v>SP_C5</v>
      </c>
      <c r="C8" s="636"/>
      <c r="D8" s="12"/>
      <c r="E8" s="707" t="str">
        <f>'Kennisagenda onderzoekslijnen'!F30</f>
        <v>Hoe ontwikkelt vermoeiingsschade in stalen sluisdeuren zich over de tijd en wat betekent dit voor de resterende sterkte en levensduur?</v>
      </c>
      <c r="F8" s="708"/>
      <c r="G8" s="658">
        <v>0</v>
      </c>
      <c r="H8" s="640">
        <v>2</v>
      </c>
      <c r="I8" s="640">
        <v>2</v>
      </c>
      <c r="J8" s="640">
        <v>1</v>
      </c>
      <c r="K8" s="640">
        <v>2</v>
      </c>
      <c r="L8" s="640">
        <v>1</v>
      </c>
      <c r="M8" s="659">
        <f t="shared" si="0"/>
        <v>8</v>
      </c>
      <c r="N8" s="697">
        <v>1</v>
      </c>
      <c r="O8" s="707" t="str">
        <f>'Kennisagenda onderzoekslijnen'!G30</f>
        <v>Technische levensduur - civiele delen</v>
      </c>
      <c r="P8" s="709"/>
      <c r="Q8" s="751"/>
      <c r="R8" s="710"/>
      <c r="S8" s="287"/>
      <c r="T8" s="12"/>
      <c r="U8" s="12"/>
      <c r="V8" s="12"/>
      <c r="W8" s="12"/>
      <c r="X8" s="286"/>
      <c r="Y8" s="664" t="s">
        <v>781</v>
      </c>
      <c r="Z8" s="287"/>
      <c r="AA8" s="12"/>
      <c r="AB8" s="12"/>
      <c r="AC8" s="12"/>
      <c r="AD8" s="12"/>
      <c r="AE8" s="12"/>
      <c r="AG8" s="647"/>
      <c r="AH8" s="288"/>
      <c r="AI8" s="648"/>
      <c r="AJ8" s="647"/>
      <c r="AK8" s="288"/>
      <c r="AL8" s="288"/>
      <c r="AM8" s="288"/>
      <c r="AN8" s="288"/>
      <c r="AO8" s="288"/>
      <c r="AP8" s="288"/>
      <c r="AQ8" s="288"/>
      <c r="AR8" s="288"/>
      <c r="AS8" s="288"/>
      <c r="AT8" s="288"/>
      <c r="AU8" s="288"/>
      <c r="AV8" s="648"/>
      <c r="AW8" s="647"/>
      <c r="AX8" s="288"/>
      <c r="AY8" s="648"/>
    </row>
    <row r="9" spans="1:51" ht="39" customHeight="1" thickBot="1" x14ac:dyDescent="0.3">
      <c r="A9" s="636" t="s">
        <v>779</v>
      </c>
      <c r="B9" s="636" t="str">
        <f>"SP_"&amp;'Kennisagenda onderzoekslijnen'!C31</f>
        <v>SP_C6</v>
      </c>
      <c r="C9" s="636"/>
      <c r="D9" s="12"/>
      <c r="E9" s="707" t="str">
        <f>'Kennisagenda onderzoekslijnen'!F31</f>
        <v>In hoeverre is een beheerstrategie op basis van inspectie en reparatie voldoende om vermoeiingsschade tijdig te signaleren en falen te voorkomen?</v>
      </c>
      <c r="F9" s="708"/>
      <c r="G9" s="658">
        <v>0</v>
      </c>
      <c r="H9" s="640">
        <v>2</v>
      </c>
      <c r="I9" s="640">
        <v>2</v>
      </c>
      <c r="J9" s="640">
        <v>1</v>
      </c>
      <c r="K9" s="640">
        <v>2</v>
      </c>
      <c r="L9" s="640">
        <v>1</v>
      </c>
      <c r="M9" s="659">
        <f t="shared" si="0"/>
        <v>8</v>
      </c>
      <c r="N9" s="698">
        <v>1</v>
      </c>
      <c r="O9" s="707" t="str">
        <f>'Kennisagenda onderzoekslijnen'!G31</f>
        <v>Technische levensduur - civiele delen</v>
      </c>
      <c r="P9" s="709"/>
      <c r="Q9" s="751"/>
      <c r="R9" s="710"/>
      <c r="S9" s="287"/>
      <c r="T9" s="12"/>
      <c r="U9" s="12"/>
      <c r="V9" s="12"/>
      <c r="W9" s="12"/>
      <c r="X9" s="286"/>
      <c r="Y9" s="664" t="s">
        <v>781</v>
      </c>
      <c r="Z9" s="711"/>
      <c r="AA9" s="712"/>
      <c r="AB9" s="12"/>
      <c r="AC9" s="12"/>
      <c r="AD9" s="12"/>
      <c r="AE9" s="12"/>
      <c r="AG9" s="647"/>
      <c r="AH9" s="288"/>
      <c r="AI9" s="648"/>
      <c r="AJ9" s="647"/>
      <c r="AK9" s="288"/>
      <c r="AL9" s="288"/>
      <c r="AM9" s="288"/>
      <c r="AN9" s="288"/>
      <c r="AO9" s="288"/>
      <c r="AP9" s="288"/>
      <c r="AQ9" s="288"/>
      <c r="AR9" s="288"/>
      <c r="AS9" s="288"/>
      <c r="AT9" s="288"/>
      <c r="AU9" s="288"/>
      <c r="AV9" s="648"/>
      <c r="AW9" s="647"/>
      <c r="AX9" s="288"/>
      <c r="AY9" s="648"/>
    </row>
    <row r="10" spans="1:51" ht="39" customHeight="1" x14ac:dyDescent="0.25">
      <c r="A10" s="636" t="s">
        <v>779</v>
      </c>
      <c r="B10" s="637" t="str">
        <f>"SP_"&amp;'Kennisagenda onderzoekslijnen'!C37</f>
        <v>SP_C7</v>
      </c>
      <c r="C10" s="636"/>
      <c r="D10" s="12"/>
      <c r="E10" s="707" t="str">
        <f>'Kennisagenda onderzoekslijnen'!F37</f>
        <v>Wat is de resterende levensduur en betrouwbaarheid van de pompen (bij toenemend watergebruik en mogelijk langere droge periodes), en in hoeverre zijn deze geschikt voor mogelijk intensiever gebruik?</v>
      </c>
      <c r="F10" s="708" t="s">
        <v>783</v>
      </c>
      <c r="G10" s="658">
        <v>0</v>
      </c>
      <c r="H10" s="640">
        <v>3</v>
      </c>
      <c r="I10" s="640">
        <v>2</v>
      </c>
      <c r="J10" s="640">
        <v>1</v>
      </c>
      <c r="K10" s="640">
        <v>2</v>
      </c>
      <c r="L10" s="640">
        <v>2</v>
      </c>
      <c r="M10" s="659">
        <f t="shared" si="0"/>
        <v>10</v>
      </c>
      <c r="N10" s="697">
        <v>1</v>
      </c>
      <c r="O10" s="707" t="str">
        <f>'Kennisagenda onderzoekslijnen'!G37</f>
        <v>Technische levensduur - installaties</v>
      </c>
      <c r="P10" s="709"/>
      <c r="Q10" s="751"/>
      <c r="R10" s="710"/>
      <c r="S10" s="287"/>
      <c r="T10" s="12"/>
      <c r="U10" s="12"/>
      <c r="V10" s="12"/>
      <c r="W10" s="12"/>
      <c r="X10" s="286"/>
      <c r="Y10" s="664" t="s">
        <v>784</v>
      </c>
      <c r="Z10" s="287"/>
      <c r="AA10" s="12"/>
      <c r="AB10" s="12"/>
      <c r="AC10" s="12"/>
      <c r="AD10" s="12"/>
      <c r="AE10" s="12"/>
      <c r="AG10" s="647"/>
      <c r="AH10" s="288"/>
      <c r="AI10" s="648"/>
      <c r="AJ10" s="647"/>
      <c r="AK10" s="288"/>
      <c r="AL10" s="288"/>
      <c r="AM10" s="288"/>
      <c r="AN10" s="288"/>
      <c r="AO10" s="288"/>
      <c r="AP10" s="288"/>
      <c r="AQ10" s="288"/>
      <c r="AR10" s="288"/>
      <c r="AS10" s="288"/>
      <c r="AT10" s="288"/>
      <c r="AU10" s="288"/>
      <c r="AV10" s="648"/>
      <c r="AW10" s="647"/>
      <c r="AX10" s="288"/>
      <c r="AY10" s="648"/>
    </row>
    <row r="11" spans="1:51" ht="39" customHeight="1" thickBot="1" x14ac:dyDescent="0.3">
      <c r="A11" s="636" t="s">
        <v>779</v>
      </c>
      <c r="B11" s="637" t="str">
        <f>"SP_"&amp;'Kennisagenda onderzoekslijnen'!C38</f>
        <v>SP_C9</v>
      </c>
      <c r="C11" s="636"/>
      <c r="D11" s="12"/>
      <c r="E11" s="707" t="str">
        <f>'Kennisagenda onderzoekslijnen'!F38</f>
        <v>Wat is de actuele staat van de leidingen (kokers) van het gemaal?</v>
      </c>
      <c r="F11" s="708" t="s">
        <v>785</v>
      </c>
      <c r="G11" s="658">
        <v>2</v>
      </c>
      <c r="H11" s="640">
        <v>2</v>
      </c>
      <c r="I11" s="640">
        <v>2</v>
      </c>
      <c r="J11" s="640">
        <v>1</v>
      </c>
      <c r="K11" s="640">
        <v>2</v>
      </c>
      <c r="L11" s="640">
        <v>1</v>
      </c>
      <c r="M11" s="659">
        <f t="shared" si="0"/>
        <v>10</v>
      </c>
      <c r="N11" s="698">
        <v>1</v>
      </c>
      <c r="O11" s="707" t="str">
        <f>'Kennisagenda onderzoekslijnen'!G38</f>
        <v>Technische levensduur - installaties</v>
      </c>
      <c r="P11" s="709"/>
      <c r="Q11" s="751"/>
      <c r="R11" s="710"/>
      <c r="S11" s="287"/>
      <c r="T11" s="12"/>
      <c r="U11" s="12"/>
      <c r="V11" s="12"/>
      <c r="W11" s="12"/>
      <c r="X11" s="286"/>
      <c r="Y11" s="664" t="s">
        <v>784</v>
      </c>
      <c r="Z11" s="713"/>
      <c r="AA11" s="714"/>
      <c r="AB11" s="12"/>
      <c r="AC11" s="12"/>
      <c r="AD11" s="12"/>
      <c r="AE11" s="12"/>
      <c r="AG11" s="647"/>
      <c r="AH11" s="288"/>
      <c r="AI11" s="648"/>
      <c r="AJ11" s="647"/>
      <c r="AK11" s="288"/>
      <c r="AL11" s="288"/>
      <c r="AM11" s="288"/>
      <c r="AN11" s="288"/>
      <c r="AO11" s="288"/>
      <c r="AP11" s="288"/>
      <c r="AQ11" s="288"/>
      <c r="AR11" s="288"/>
      <c r="AS11" s="288"/>
      <c r="AT11" s="288"/>
      <c r="AU11" s="288"/>
      <c r="AV11" s="648"/>
      <c r="AW11" s="647"/>
      <c r="AX11" s="288"/>
      <c r="AY11" s="648"/>
    </row>
    <row r="12" spans="1:51" ht="39" customHeight="1" x14ac:dyDescent="0.25">
      <c r="A12" s="636" t="s">
        <v>779</v>
      </c>
      <c r="B12" s="636" t="str">
        <f>"SP_"&amp;'Kennisagenda onderzoekslijnen'!C43</f>
        <v>SP_C10</v>
      </c>
      <c r="C12" s="636"/>
      <c r="D12" s="12"/>
      <c r="E12" s="707" t="str">
        <f>'Kennisagenda onderzoekslijnen'!F43</f>
        <v>Welke inspectietechnieken kunnen worden ingezet om de staat van moeilijk toegankelijke onderdelen van het gemaal betrouwbaar in beeld te brengen?</v>
      </c>
      <c r="F12" s="708" t="s">
        <v>786</v>
      </c>
      <c r="G12" s="658">
        <v>0</v>
      </c>
      <c r="H12" s="640">
        <v>1</v>
      </c>
      <c r="I12" s="640">
        <v>1</v>
      </c>
      <c r="J12" s="640">
        <v>1</v>
      </c>
      <c r="K12" s="640">
        <v>2</v>
      </c>
      <c r="L12" s="640">
        <v>1</v>
      </c>
      <c r="M12" s="659">
        <f t="shared" si="0"/>
        <v>6</v>
      </c>
      <c r="N12" s="697">
        <v>1</v>
      </c>
      <c r="O12" s="707" t="str">
        <f>'Kennisagenda onderzoekslijnen'!G43</f>
        <v>Inspecties, monitoring en data</v>
      </c>
      <c r="P12" s="709"/>
      <c r="Q12" s="751"/>
      <c r="R12" s="710"/>
      <c r="S12" s="287"/>
      <c r="T12" s="12"/>
      <c r="U12" s="12"/>
      <c r="V12" s="12"/>
      <c r="W12" s="12"/>
      <c r="X12" s="286"/>
      <c r="Y12" s="664" t="s">
        <v>781</v>
      </c>
      <c r="Z12" s="287"/>
      <c r="AA12" s="12"/>
      <c r="AB12" s="12"/>
      <c r="AC12" s="12"/>
      <c r="AD12" s="12"/>
      <c r="AE12" s="12"/>
      <c r="AG12" s="647"/>
      <c r="AH12" s="288"/>
      <c r="AI12" s="648"/>
      <c r="AJ12" s="647"/>
      <c r="AK12" s="288"/>
      <c r="AL12" s="288"/>
      <c r="AM12" s="288"/>
      <c r="AN12" s="288"/>
      <c r="AO12" s="288"/>
      <c r="AP12" s="288"/>
      <c r="AQ12" s="288"/>
      <c r="AR12" s="288"/>
      <c r="AS12" s="288"/>
      <c r="AT12" s="288"/>
      <c r="AU12" s="288"/>
      <c r="AV12" s="648"/>
      <c r="AW12" s="647"/>
      <c r="AX12" s="288"/>
      <c r="AY12" s="648"/>
    </row>
    <row r="13" spans="1:51" ht="39" customHeight="1" x14ac:dyDescent="0.25">
      <c r="A13" s="636" t="s">
        <v>779</v>
      </c>
      <c r="B13" s="636" t="str">
        <f>"SP_"&amp;'Kennisagenda onderzoekslijnen'!C29</f>
        <v>SP_A5</v>
      </c>
      <c r="C13" s="636"/>
      <c r="D13" s="12"/>
      <c r="E13" s="707" t="str">
        <f>'Kennisagenda onderzoekslijnen'!F29</f>
        <v>Wat is de invloed van mogelijke strengere winters op ijsbelasting van sluizen, en in hoeverre moet dit worden meegenomen in beoordeling, ontwerp of beheermaatregelen?</v>
      </c>
      <c r="F13" s="708"/>
      <c r="G13" s="658">
        <v>1</v>
      </c>
      <c r="H13" s="640">
        <v>2</v>
      </c>
      <c r="I13" s="640">
        <v>1</v>
      </c>
      <c r="J13" s="640">
        <v>0</v>
      </c>
      <c r="K13" s="640">
        <v>1</v>
      </c>
      <c r="L13" s="640">
        <v>1</v>
      </c>
      <c r="M13" s="659">
        <f t="shared" si="0"/>
        <v>6</v>
      </c>
      <c r="N13" s="698">
        <v>2</v>
      </c>
      <c r="O13" s="707" t="str">
        <f>'Kennisagenda onderzoekslijnen'!G29</f>
        <v>Technische levensduur - civiele delen</v>
      </c>
      <c r="P13" s="709"/>
      <c r="Q13" s="751"/>
      <c r="R13" s="710"/>
      <c r="S13" s="287"/>
      <c r="T13" s="12"/>
      <c r="U13" s="12"/>
      <c r="V13" s="12"/>
      <c r="W13" s="12"/>
      <c r="X13" s="286"/>
      <c r="Y13" s="664" t="s">
        <v>781</v>
      </c>
      <c r="Z13" s="713"/>
      <c r="AA13" s="714"/>
      <c r="AB13" s="12"/>
      <c r="AC13" s="12"/>
      <c r="AD13" s="12"/>
      <c r="AE13" s="12"/>
      <c r="AG13" s="647"/>
      <c r="AH13" s="288"/>
      <c r="AI13" s="648"/>
      <c r="AJ13" s="647"/>
      <c r="AK13" s="288"/>
      <c r="AL13" s="288"/>
      <c r="AM13" s="288"/>
      <c r="AN13" s="288"/>
      <c r="AO13" s="288"/>
      <c r="AP13" s="288"/>
      <c r="AQ13" s="288"/>
      <c r="AR13" s="288"/>
      <c r="AS13" s="288"/>
      <c r="AT13" s="288"/>
      <c r="AU13" s="288"/>
      <c r="AV13" s="648"/>
      <c r="AW13" s="647"/>
      <c r="AX13" s="288"/>
      <c r="AY13" s="648"/>
    </row>
    <row r="14" spans="1:51" ht="39" customHeight="1" x14ac:dyDescent="0.25">
      <c r="A14" s="636" t="s">
        <v>779</v>
      </c>
      <c r="B14" s="636" t="str">
        <f>"SP_"&amp;'Kennisagenda onderzoekslijnen'!C32</f>
        <v>SP_A6</v>
      </c>
      <c r="C14" s="636"/>
      <c r="D14" s="12"/>
      <c r="E14" s="707" t="str">
        <f>'Kennisagenda onderzoekslijnen'!F32</f>
        <v>Welke eisen stellen de Machinerichtlijn en andere veiligheidskaders aan de besturing van spuien en gemalen, en wat betekent dit voor het ontwerp en beheer?</v>
      </c>
      <c r="F14" s="708"/>
      <c r="G14" s="658">
        <v>0</v>
      </c>
      <c r="H14" s="640">
        <v>1</v>
      </c>
      <c r="I14" s="640">
        <v>1</v>
      </c>
      <c r="J14" s="640">
        <v>1</v>
      </c>
      <c r="K14" s="640">
        <v>2</v>
      </c>
      <c r="L14" s="640">
        <v>2</v>
      </c>
      <c r="M14" s="659">
        <f t="shared" si="0"/>
        <v>7</v>
      </c>
      <c r="N14" s="698">
        <v>1</v>
      </c>
      <c r="O14" s="707" t="str">
        <f>'Kennisagenda onderzoekslijnen'!G32</f>
        <v>Technische levensduur - civiele delen</v>
      </c>
      <c r="P14" s="709"/>
      <c r="Q14" s="751"/>
      <c r="R14" s="710"/>
      <c r="S14" s="287"/>
      <c r="T14" s="12"/>
      <c r="U14" s="12"/>
      <c r="V14" s="12"/>
      <c r="W14" s="12"/>
      <c r="X14" s="286"/>
      <c r="Y14" s="664" t="s">
        <v>781</v>
      </c>
      <c r="Z14" s="287"/>
      <c r="AA14" s="12"/>
      <c r="AB14" s="12"/>
      <c r="AC14" s="12"/>
      <c r="AD14" s="12"/>
      <c r="AE14" s="12"/>
      <c r="AG14" s="647"/>
      <c r="AH14" s="288"/>
      <c r="AI14" s="648"/>
      <c r="AJ14" s="647"/>
      <c r="AK14" s="288"/>
      <c r="AL14" s="288"/>
      <c r="AM14" s="288"/>
      <c r="AN14" s="288"/>
      <c r="AO14" s="288"/>
      <c r="AP14" s="288"/>
      <c r="AQ14" s="288"/>
      <c r="AR14" s="288"/>
      <c r="AS14" s="288"/>
      <c r="AT14" s="288"/>
      <c r="AU14" s="288"/>
      <c r="AV14" s="648"/>
      <c r="AW14" s="647"/>
      <c r="AX14" s="288"/>
      <c r="AY14" s="648"/>
    </row>
    <row r="15" spans="1:51" ht="39" customHeight="1" x14ac:dyDescent="0.25">
      <c r="A15" s="636" t="s">
        <v>779</v>
      </c>
      <c r="B15" s="636" t="str">
        <f>"SP_"&amp;'Kennisagenda onderzoekslijnen'!C81</f>
        <v>SP_C13</v>
      </c>
      <c r="C15" s="636"/>
      <c r="D15" s="12"/>
      <c r="E15" s="707" t="str">
        <f>'Kennisagenda onderzoekslijnen'!F81</f>
        <v>Hoe kan de beschikbaarheid van systemen in oude sluizen  worden geborgd, gegeven de beperkte beschikbaarheid van specifieke materialen en kennis?</v>
      </c>
      <c r="F15" s="708"/>
      <c r="G15" s="658">
        <v>0</v>
      </c>
      <c r="H15" s="640">
        <v>1</v>
      </c>
      <c r="I15" s="640">
        <v>2</v>
      </c>
      <c r="J15" s="640">
        <v>1</v>
      </c>
      <c r="K15" s="640">
        <v>2</v>
      </c>
      <c r="L15" s="640">
        <v>2</v>
      </c>
      <c r="M15" s="659">
        <f t="shared" si="0"/>
        <v>8</v>
      </c>
      <c r="N15" s="698">
        <v>2</v>
      </c>
      <c r="O15" s="707" t="str">
        <f>'Kennisagenda onderzoekslijnen'!G81</f>
        <v>Beschikbaarheid en robuustheid</v>
      </c>
      <c r="P15" s="709"/>
      <c r="Q15" s="751"/>
      <c r="R15" s="710"/>
      <c r="S15" s="287"/>
      <c r="T15" s="12"/>
      <c r="U15" s="12"/>
      <c r="V15" s="12"/>
      <c r="W15" s="12"/>
      <c r="X15" s="286"/>
      <c r="Y15" s="664" t="s">
        <v>781</v>
      </c>
      <c r="Z15" s="713"/>
      <c r="AA15" s="714"/>
      <c r="AB15" s="12"/>
      <c r="AC15" s="12"/>
      <c r="AD15" s="12"/>
      <c r="AE15" s="12"/>
      <c r="AG15" s="647"/>
      <c r="AH15" s="288"/>
      <c r="AI15" s="648"/>
      <c r="AJ15" s="647"/>
      <c r="AK15" s="288"/>
      <c r="AL15" s="288"/>
      <c r="AM15" s="288"/>
      <c r="AN15" s="288"/>
      <c r="AO15" s="288"/>
      <c r="AP15" s="288"/>
      <c r="AQ15" s="288"/>
      <c r="AR15" s="288"/>
      <c r="AS15" s="288"/>
      <c r="AT15" s="288"/>
      <c r="AU15" s="288"/>
      <c r="AV15" s="648"/>
      <c r="AW15" s="647"/>
      <c r="AX15" s="288"/>
      <c r="AY15" s="648"/>
    </row>
    <row r="16" spans="1:51" ht="39" customHeight="1" x14ac:dyDescent="0.25">
      <c r="A16" s="636" t="s">
        <v>779</v>
      </c>
      <c r="B16" s="636" t="str">
        <f>"SP_"&amp;'Kennisagenda onderzoekslijnen'!C45</f>
        <v>SP_C14</v>
      </c>
      <c r="C16" s="636"/>
      <c r="D16" s="12"/>
      <c r="E16" s="707" t="str">
        <f>'Kennisagenda onderzoekslijnen'!F45</f>
        <v>Hoe kan de beschikbaarheid en kwaliteit van ontwerp-, beheer- en inspectiedata worden verbeterd om uitvoering en onderhoud efficiënter en beter voorspelbaar te maken?</v>
      </c>
      <c r="F16" s="708"/>
      <c r="G16" s="658">
        <v>1</v>
      </c>
      <c r="H16" s="640">
        <v>0</v>
      </c>
      <c r="I16" s="640">
        <v>0</v>
      </c>
      <c r="J16" s="640">
        <v>1</v>
      </c>
      <c r="K16" s="640">
        <v>2</v>
      </c>
      <c r="L16" s="640">
        <v>2</v>
      </c>
      <c r="M16" s="659">
        <f t="shared" si="0"/>
        <v>6</v>
      </c>
      <c r="N16" s="698">
        <v>2</v>
      </c>
      <c r="O16" s="707" t="str">
        <f>'Kennisagenda onderzoekslijnen'!G45</f>
        <v>Inspecties, monitoring en data</v>
      </c>
      <c r="P16" s="709"/>
      <c r="Q16" s="751"/>
      <c r="R16" s="710"/>
      <c r="S16" s="287"/>
      <c r="T16" s="12"/>
      <c r="U16" s="12"/>
      <c r="V16" s="12"/>
      <c r="W16" s="12"/>
      <c r="X16" s="286"/>
      <c r="Y16" s="664" t="s">
        <v>781</v>
      </c>
      <c r="Z16" s="287"/>
      <c r="AA16" s="12"/>
      <c r="AB16" s="12"/>
      <c r="AC16" s="12"/>
      <c r="AD16" s="12"/>
      <c r="AE16" s="12"/>
      <c r="AG16" s="647"/>
      <c r="AH16" s="288"/>
      <c r="AI16" s="648"/>
      <c r="AJ16" s="647"/>
      <c r="AK16" s="288"/>
      <c r="AL16" s="288"/>
      <c r="AM16" s="288"/>
      <c r="AN16" s="288"/>
      <c r="AO16" s="288"/>
      <c r="AP16" s="288"/>
      <c r="AQ16" s="288"/>
      <c r="AR16" s="288"/>
      <c r="AS16" s="288"/>
      <c r="AT16" s="288"/>
      <c r="AU16" s="288"/>
      <c r="AV16" s="648"/>
      <c r="AW16" s="647"/>
      <c r="AX16" s="288"/>
      <c r="AY16" s="648"/>
    </row>
    <row r="17" spans="1:51" ht="39" customHeight="1" x14ac:dyDescent="0.25">
      <c r="A17" s="636" t="s">
        <v>779</v>
      </c>
      <c r="B17" s="637" t="str">
        <f>"SP_"&amp;'Kennisagenda onderzoekslijnen'!C94</f>
        <v>SP_C15</v>
      </c>
      <c r="C17" s="636"/>
      <c r="D17" s="12"/>
      <c r="E17" s="707" t="str">
        <f>'Kennisagenda onderzoekslijnen'!F94</f>
        <v>Hoe kan het energiegebruik van het gemaal en de sluis worden geoptimaliseerd (bijv. energiezuinig pompen en afstemming op energieaanbod) zonder afbreuk te doen aan beschikbaarheid en functioneren?</v>
      </c>
      <c r="F17" s="708"/>
      <c r="G17" s="658">
        <v>0</v>
      </c>
      <c r="H17" s="640">
        <v>1</v>
      </c>
      <c r="I17" s="640">
        <v>1</v>
      </c>
      <c r="J17" s="640">
        <v>3</v>
      </c>
      <c r="K17" s="640">
        <v>1</v>
      </c>
      <c r="L17" s="640">
        <v>2</v>
      </c>
      <c r="M17" s="659">
        <f t="shared" si="0"/>
        <v>8</v>
      </c>
      <c r="N17" s="698">
        <v>2</v>
      </c>
      <c r="O17" s="707" t="str">
        <f>'Kennisagenda onderzoekslijnen'!G94</f>
        <v>Stategie, afweging en keuzes</v>
      </c>
      <c r="P17" s="709"/>
      <c r="Q17" s="751"/>
      <c r="R17" s="710"/>
      <c r="S17" s="287"/>
      <c r="T17" s="12"/>
      <c r="U17" s="12"/>
      <c r="V17" s="12"/>
      <c r="W17" s="12"/>
      <c r="X17" s="286"/>
      <c r="Y17" s="664" t="s">
        <v>781</v>
      </c>
      <c r="Z17" s="713"/>
      <c r="AA17" s="714"/>
      <c r="AB17" s="12"/>
      <c r="AC17" s="12"/>
      <c r="AD17" s="12"/>
      <c r="AE17" s="12"/>
      <c r="AG17" s="647"/>
      <c r="AH17" s="288"/>
      <c r="AI17" s="648"/>
      <c r="AJ17" s="647"/>
      <c r="AK17" s="288"/>
      <c r="AL17" s="288"/>
      <c r="AM17" s="288"/>
      <c r="AN17" s="288"/>
      <c r="AO17" s="288"/>
      <c r="AP17" s="288"/>
      <c r="AQ17" s="288"/>
      <c r="AR17" s="288"/>
      <c r="AS17" s="288"/>
      <c r="AT17" s="288"/>
      <c r="AU17" s="288"/>
      <c r="AV17" s="648"/>
      <c r="AW17" s="647"/>
      <c r="AX17" s="288"/>
      <c r="AY17" s="648"/>
    </row>
    <row r="18" spans="1:51" ht="39" customHeight="1" x14ac:dyDescent="0.25">
      <c r="A18" s="636" t="s">
        <v>779</v>
      </c>
      <c r="B18" s="637" t="str">
        <f>"SP_"&amp;'Kennisagenda onderzoekslijnen'!C44</f>
        <v>SP_C16</v>
      </c>
      <c r="C18" s="636"/>
      <c r="D18" s="12"/>
      <c r="E18" s="707" t="str">
        <f>'Kennisagenda onderzoekslijnen'!F44</f>
        <v>Welke inspectie-, monitoring- en datagedreven technieken (incl. AI) zijn geschikt om de staat van betonconstructies en installaties betrouwbaar te beoordelen en intern inzichtelijk te maken?</v>
      </c>
      <c r="F18" s="708" t="s">
        <v>787</v>
      </c>
      <c r="G18" s="658">
        <v>1</v>
      </c>
      <c r="H18" s="640">
        <v>1</v>
      </c>
      <c r="I18" s="640">
        <v>1</v>
      </c>
      <c r="J18" s="640">
        <v>1</v>
      </c>
      <c r="K18" s="640">
        <v>3</v>
      </c>
      <c r="L18" s="640">
        <v>1</v>
      </c>
      <c r="M18" s="659">
        <f t="shared" si="0"/>
        <v>8</v>
      </c>
      <c r="N18" s="698">
        <v>1</v>
      </c>
      <c r="O18" s="707" t="str">
        <f>'Kennisagenda onderzoekslijnen'!G44</f>
        <v>Inspecties, monitoring en data</v>
      </c>
      <c r="P18" s="709"/>
      <c r="Q18" s="751"/>
      <c r="R18" s="710"/>
      <c r="S18" s="287"/>
      <c r="T18" s="12"/>
      <c r="U18" s="12"/>
      <c r="V18" s="12"/>
      <c r="W18" s="12"/>
      <c r="X18" s="286"/>
      <c r="Y18" s="664" t="s">
        <v>781</v>
      </c>
      <c r="Z18" s="287"/>
      <c r="AA18" s="12"/>
      <c r="AB18" s="12"/>
      <c r="AC18" s="12"/>
      <c r="AD18" s="12"/>
      <c r="AE18" s="12"/>
      <c r="AG18" s="647"/>
      <c r="AH18" s="288"/>
      <c r="AI18" s="648"/>
      <c r="AJ18" s="647"/>
      <c r="AK18" s="288"/>
      <c r="AL18" s="288"/>
      <c r="AM18" s="288"/>
      <c r="AN18" s="288"/>
      <c r="AO18" s="288"/>
      <c r="AP18" s="288"/>
      <c r="AQ18" s="288"/>
      <c r="AR18" s="288"/>
      <c r="AS18" s="288"/>
      <c r="AT18" s="288"/>
      <c r="AU18" s="288"/>
      <c r="AV18" s="648"/>
      <c r="AW18" s="647"/>
      <c r="AX18" s="288"/>
      <c r="AY18" s="648"/>
    </row>
    <row r="19" spans="1:51" ht="39" customHeight="1" x14ac:dyDescent="0.25">
      <c r="A19" s="636" t="s">
        <v>779</v>
      </c>
      <c r="B19" s="636" t="str">
        <f>"SP_"&amp;'Kennisagenda onderzoekslijnen'!C46</f>
        <v>SP_C17</v>
      </c>
      <c r="C19" s="636"/>
      <c r="D19" s="12"/>
      <c r="E19" s="707" t="str">
        <f>'Kennisagenda onderzoekslijnen'!F46</f>
        <v>Hoe kunnen reparatietechnieken en boorkernonderzoek worden geoptimaliseerd om het beheer en onderhoud van betonconstructies efficiënter uit te voeren?</v>
      </c>
      <c r="F19" s="708" t="s">
        <v>787</v>
      </c>
      <c r="G19" s="658">
        <v>1</v>
      </c>
      <c r="H19" s="640">
        <v>1</v>
      </c>
      <c r="I19" s="640">
        <v>0</v>
      </c>
      <c r="J19" s="640">
        <v>1</v>
      </c>
      <c r="K19" s="640">
        <v>3</v>
      </c>
      <c r="L19" s="640">
        <v>1</v>
      </c>
      <c r="M19" s="659">
        <f t="shared" si="0"/>
        <v>7</v>
      </c>
      <c r="N19" s="698">
        <v>1</v>
      </c>
      <c r="O19" s="707" t="str">
        <f>'Kennisagenda onderzoekslijnen'!G46</f>
        <v>Inspecties, monitoring en data</v>
      </c>
      <c r="P19" s="709"/>
      <c r="Q19" s="751"/>
      <c r="R19" s="710"/>
      <c r="S19" s="287"/>
      <c r="T19" s="12"/>
      <c r="U19" s="12"/>
      <c r="V19" s="12"/>
      <c r="W19" s="12"/>
      <c r="X19" s="286"/>
      <c r="Y19" s="664" t="s">
        <v>781</v>
      </c>
      <c r="Z19" s="711"/>
      <c r="AA19" s="712"/>
      <c r="AB19" s="12"/>
      <c r="AC19" s="12"/>
      <c r="AD19" s="12"/>
      <c r="AE19" s="12"/>
      <c r="AG19" s="647"/>
      <c r="AH19" s="288"/>
      <c r="AI19" s="648"/>
      <c r="AJ19" s="647"/>
      <c r="AK19" s="288"/>
      <c r="AL19" s="288"/>
      <c r="AM19" s="288"/>
      <c r="AN19" s="288"/>
      <c r="AO19" s="288"/>
      <c r="AP19" s="288"/>
      <c r="AQ19" s="288"/>
      <c r="AR19" s="288"/>
      <c r="AS19" s="288"/>
      <c r="AT19" s="288"/>
      <c r="AU19" s="288"/>
      <c r="AV19" s="648"/>
      <c r="AW19" s="647"/>
      <c r="AX19" s="288"/>
      <c r="AY19" s="648"/>
    </row>
    <row r="20" spans="1:51" ht="39" customHeight="1" x14ac:dyDescent="0.25">
      <c r="A20" s="636" t="s">
        <v>779</v>
      </c>
      <c r="B20" s="636" t="str">
        <f>"SP_"&amp;'Kennisagenda onderzoekslijnen'!C77</f>
        <v>SP_C18</v>
      </c>
      <c r="C20" s="636"/>
      <c r="D20" s="12"/>
      <c r="E20" s="715" t="str">
        <f>'Kennisagenda onderzoekslijnen'!F77</f>
        <v>In hoeverre kan turbineren met bestaande gemalen worden toegepast, gegeven beperkingen zoals trillingen en schade, en welke ontwerpaanpassingen zijn nodig?</v>
      </c>
      <c r="F20" s="716"/>
      <c r="G20" s="660">
        <v>1</v>
      </c>
      <c r="H20" s="641">
        <v>2</v>
      </c>
      <c r="I20" s="641">
        <v>0</v>
      </c>
      <c r="J20" s="641">
        <v>2</v>
      </c>
      <c r="K20" s="641">
        <v>1</v>
      </c>
      <c r="L20" s="641">
        <v>2</v>
      </c>
      <c r="M20" s="659">
        <f t="shared" si="0"/>
        <v>8</v>
      </c>
      <c r="N20" s="699">
        <v>2</v>
      </c>
      <c r="O20" s="715" t="str">
        <f>'Kennisagenda onderzoekslijnen'!G77</f>
        <v>Operatie: bediening en besturing</v>
      </c>
      <c r="P20" s="717"/>
      <c r="Q20" s="752"/>
      <c r="R20" s="718"/>
      <c r="S20" s="719"/>
      <c r="T20" s="13"/>
      <c r="U20" s="13"/>
      <c r="V20" s="13"/>
      <c r="W20" s="13"/>
      <c r="X20" s="720"/>
      <c r="Y20" s="665"/>
      <c r="Z20" s="719"/>
      <c r="AA20" s="13"/>
      <c r="AB20" s="13"/>
      <c r="AC20" s="13"/>
      <c r="AD20" s="13"/>
      <c r="AE20" s="13"/>
      <c r="AG20" s="647"/>
      <c r="AH20" s="288"/>
      <c r="AI20" s="648"/>
      <c r="AJ20" s="647"/>
      <c r="AK20" s="288"/>
      <c r="AL20" s="288"/>
      <c r="AM20" s="288"/>
      <c r="AN20" s="288"/>
      <c r="AO20" s="288"/>
      <c r="AP20" s="288"/>
      <c r="AQ20" s="288"/>
      <c r="AR20" s="288"/>
      <c r="AS20" s="288"/>
      <c r="AT20" s="288"/>
      <c r="AU20" s="288"/>
      <c r="AV20" s="648"/>
      <c r="AW20" s="647"/>
      <c r="AX20" s="288"/>
      <c r="AY20" s="648"/>
    </row>
    <row r="21" spans="1:51" ht="39" customHeight="1" x14ac:dyDescent="0.25">
      <c r="A21" s="636" t="s">
        <v>779</v>
      </c>
      <c r="B21" s="636" t="str">
        <f>"SP_"&amp;'Kennisagenda onderzoekslijnen'!C33</f>
        <v>SP_A7</v>
      </c>
      <c r="C21" s="636"/>
      <c r="D21" s="12"/>
      <c r="E21" s="715" t="str">
        <f>'Kennisagenda onderzoekslijnen'!F33</f>
        <v>Welke duurzame alternatieven voor smeermiddelen en hydraulische systemen zijn toepasbaar en wat zijn de effecten op functioneren en betrouwbaarheid van het object?</v>
      </c>
      <c r="F21" s="708" t="s">
        <v>788</v>
      </c>
      <c r="G21" s="658">
        <v>1</v>
      </c>
      <c r="H21" s="640">
        <v>1</v>
      </c>
      <c r="I21" s="640">
        <v>1</v>
      </c>
      <c r="J21" s="640">
        <v>2</v>
      </c>
      <c r="K21" s="640">
        <v>2</v>
      </c>
      <c r="L21" s="640">
        <v>1</v>
      </c>
      <c r="M21" s="659">
        <f t="shared" si="0"/>
        <v>8</v>
      </c>
      <c r="N21" s="698">
        <v>2</v>
      </c>
      <c r="O21" s="715" t="str">
        <f>'Kennisagenda onderzoekslijnen'!G33</f>
        <v>Technische levensduur - civiele delen</v>
      </c>
      <c r="P21" s="709"/>
      <c r="Q21" s="751"/>
      <c r="R21" s="710"/>
      <c r="S21" s="287"/>
      <c r="T21" s="12"/>
      <c r="U21" s="12"/>
      <c r="V21" s="12"/>
      <c r="W21" s="12"/>
      <c r="X21" s="286"/>
      <c r="Y21" s="664" t="s">
        <v>781</v>
      </c>
      <c r="Z21" s="711"/>
      <c r="AA21" s="712"/>
      <c r="AB21" s="12"/>
      <c r="AC21" s="12"/>
      <c r="AD21" s="12"/>
      <c r="AE21" s="12"/>
      <c r="AG21" s="647"/>
      <c r="AH21" s="288"/>
      <c r="AI21" s="648"/>
      <c r="AJ21" s="647"/>
      <c r="AK21" s="288"/>
      <c r="AL21" s="288"/>
      <c r="AM21" s="288"/>
      <c r="AN21" s="288"/>
      <c r="AO21" s="288"/>
      <c r="AP21" s="288"/>
      <c r="AQ21" s="288"/>
      <c r="AR21" s="288"/>
      <c r="AS21" s="288"/>
      <c r="AT21" s="288"/>
      <c r="AU21" s="288"/>
      <c r="AV21" s="648"/>
      <c r="AW21" s="647"/>
      <c r="AX21" s="288"/>
      <c r="AY21" s="648"/>
    </row>
    <row r="22" spans="1:51" ht="39" customHeight="1" x14ac:dyDescent="0.25">
      <c r="A22" s="636" t="s">
        <v>779</v>
      </c>
      <c r="B22" s="636" t="str">
        <f>"SP_"&amp;'Kennisagenda onderzoekslijnen'!C71</f>
        <v>SP_C20</v>
      </c>
      <c r="C22" s="636"/>
      <c r="D22" s="12"/>
      <c r="E22" s="715" t="str">
        <f>'Kennisagenda onderzoekslijnen'!F71</f>
        <v>In hoeverre kan het kanaal in de toekomst een rol spelen als route voor defensie? Wat betekent dit voor het functioneren van de scheepvaartroute? Wat betekent dit voor het functioneren en de eisen aan sluis Panheel?</v>
      </c>
      <c r="F22" s="708" t="s">
        <v>789</v>
      </c>
      <c r="G22" s="658">
        <v>0</v>
      </c>
      <c r="H22" s="640">
        <v>1</v>
      </c>
      <c r="I22" s="640">
        <v>2</v>
      </c>
      <c r="J22" s="640">
        <v>1</v>
      </c>
      <c r="K22" s="640">
        <v>1</v>
      </c>
      <c r="L22" s="640">
        <v>1</v>
      </c>
      <c r="M22" s="659">
        <f t="shared" si="0"/>
        <v>6</v>
      </c>
      <c r="N22" s="698">
        <v>3</v>
      </c>
      <c r="O22" s="715" t="str">
        <f>'Kennisagenda onderzoekslijnen'!G71</f>
        <v>Functies van het complex in het netwerk (scheepvaart, weg en water)</v>
      </c>
      <c r="P22" s="709"/>
      <c r="Q22" s="751"/>
      <c r="R22" s="710"/>
      <c r="S22" s="287"/>
      <c r="T22" s="12"/>
      <c r="U22" s="12"/>
      <c r="V22" s="12"/>
      <c r="W22" s="12"/>
      <c r="X22" s="286"/>
      <c r="Y22" s="664" t="s">
        <v>781</v>
      </c>
      <c r="Z22" s="287"/>
      <c r="AA22" s="12"/>
      <c r="AB22" s="12"/>
      <c r="AC22" s="12"/>
      <c r="AD22" s="12"/>
      <c r="AE22" s="12"/>
      <c r="AG22" s="647"/>
      <c r="AH22" s="288"/>
      <c r="AI22" s="648"/>
      <c r="AJ22" s="647"/>
      <c r="AK22" s="288"/>
      <c r="AL22" s="288"/>
      <c r="AM22" s="288"/>
      <c r="AN22" s="288"/>
      <c r="AO22" s="288"/>
      <c r="AP22" s="288"/>
      <c r="AQ22" s="288"/>
      <c r="AR22" s="288"/>
      <c r="AS22" s="288"/>
      <c r="AT22" s="288"/>
      <c r="AU22" s="288"/>
      <c r="AV22" s="648"/>
      <c r="AW22" s="647"/>
      <c r="AX22" s="288"/>
      <c r="AY22" s="648"/>
    </row>
    <row r="23" spans="1:51" ht="39" customHeight="1" x14ac:dyDescent="0.25">
      <c r="A23" s="636" t="s">
        <v>779</v>
      </c>
      <c r="B23" s="636" t="str">
        <f>"SP_"&amp;'Kennisagenda onderzoekslijnen'!C55</f>
        <v>SP_C21</v>
      </c>
      <c r="C23" s="636"/>
      <c r="D23" s="12"/>
      <c r="E23" s="715" t="str">
        <f>'Kennisagenda onderzoekslijnen'!F55</f>
        <v>In hoeverre kunnen veranderingen in wateraanvoerafspraken met België optreden en wat betekent dit voor de hydraulische belasting en het functioneren van sluis Panheel?</v>
      </c>
      <c r="F23" s="708"/>
      <c r="G23" s="658">
        <v>1</v>
      </c>
      <c r="H23" s="640">
        <v>2</v>
      </c>
      <c r="I23" s="640">
        <v>1</v>
      </c>
      <c r="J23" s="640">
        <v>1</v>
      </c>
      <c r="K23" s="640">
        <v>1</v>
      </c>
      <c r="L23" s="640">
        <v>2</v>
      </c>
      <c r="M23" s="659">
        <f t="shared" si="0"/>
        <v>8</v>
      </c>
      <c r="N23" s="698">
        <v>3</v>
      </c>
      <c r="O23" s="715" t="str">
        <f>'Kennisagenda onderzoekslijnen'!G55</f>
        <v>Watersysteem en waterbeschikbaarheid</v>
      </c>
      <c r="P23" s="709"/>
      <c r="Q23" s="751"/>
      <c r="R23" s="710"/>
      <c r="S23" s="287"/>
      <c r="T23" s="12"/>
      <c r="U23" s="12"/>
      <c r="V23" s="12"/>
      <c r="W23" s="12"/>
      <c r="X23" s="286"/>
      <c r="Y23" s="664" t="s">
        <v>784</v>
      </c>
      <c r="Z23" s="711"/>
      <c r="AA23" s="712"/>
      <c r="AB23" s="12"/>
      <c r="AC23" s="12"/>
      <c r="AD23" s="12"/>
      <c r="AE23" s="12"/>
      <c r="AG23" s="647"/>
      <c r="AH23" s="288"/>
      <c r="AI23" s="648"/>
      <c r="AJ23" s="647"/>
      <c r="AK23" s="288"/>
      <c r="AL23" s="288"/>
      <c r="AM23" s="288"/>
      <c r="AN23" s="288"/>
      <c r="AO23" s="288"/>
      <c r="AP23" s="288"/>
      <c r="AQ23" s="288"/>
      <c r="AR23" s="288"/>
      <c r="AS23" s="288"/>
      <c r="AT23" s="288"/>
      <c r="AU23" s="288"/>
      <c r="AV23" s="648"/>
      <c r="AW23" s="647"/>
      <c r="AX23" s="288"/>
      <c r="AY23" s="648"/>
    </row>
    <row r="24" spans="1:51" ht="39" customHeight="1" x14ac:dyDescent="0.25">
      <c r="A24" s="636" t="s">
        <v>779</v>
      </c>
      <c r="B24" s="637" t="str">
        <f>"SP_"&amp;'Kennisagenda onderzoekslijnen'!C95</f>
        <v>SP_A8</v>
      </c>
      <c r="C24" s="636"/>
      <c r="D24" s="12"/>
      <c r="E24" s="715" t="str">
        <f>'Kennisagenda onderzoekslijnen'!F95</f>
        <v>Hoe om te gaan met de effecten van budgettekorten en het kennisbehoud (bij RWS en aannemers) op de risico's en de instandhouding van sluizen, en wat betekent dit voor de prioritering van objecten binnen het areaal?</v>
      </c>
      <c r="F24" s="708" t="s">
        <v>790</v>
      </c>
      <c r="G24" s="658">
        <v>1</v>
      </c>
      <c r="H24" s="640">
        <v>2</v>
      </c>
      <c r="I24" s="640">
        <v>2</v>
      </c>
      <c r="J24" s="640">
        <v>2</v>
      </c>
      <c r="K24" s="640">
        <v>3</v>
      </c>
      <c r="L24" s="640">
        <v>2</v>
      </c>
      <c r="M24" s="659">
        <f t="shared" si="0"/>
        <v>12</v>
      </c>
      <c r="N24" s="698">
        <v>2</v>
      </c>
      <c r="O24" s="715" t="str">
        <f>'Kennisagenda onderzoekslijnen'!G95</f>
        <v>Stategie, afweging en keuzes</v>
      </c>
      <c r="P24" s="709"/>
      <c r="Q24" s="751"/>
      <c r="R24" s="710"/>
      <c r="S24" s="287"/>
      <c r="T24" s="12"/>
      <c r="U24" s="12"/>
      <c r="V24" s="12"/>
      <c r="W24" s="12"/>
      <c r="X24" s="286"/>
      <c r="Y24" s="664" t="s">
        <v>781</v>
      </c>
      <c r="Z24" s="287"/>
      <c r="AA24" s="12"/>
      <c r="AB24" s="12"/>
      <c r="AC24" s="12"/>
      <c r="AD24" s="12"/>
      <c r="AE24" s="12"/>
      <c r="AG24" s="647"/>
      <c r="AH24" s="288"/>
      <c r="AI24" s="648"/>
      <c r="AJ24" s="647"/>
      <c r="AK24" s="288"/>
      <c r="AL24" s="288"/>
      <c r="AM24" s="288"/>
      <c r="AN24" s="288"/>
      <c r="AO24" s="288"/>
      <c r="AP24" s="288"/>
      <c r="AQ24" s="288"/>
      <c r="AR24" s="288"/>
      <c r="AS24" s="288"/>
      <c r="AT24" s="288"/>
      <c r="AU24" s="288"/>
      <c r="AV24" s="648"/>
      <c r="AW24" s="647"/>
      <c r="AX24" s="288"/>
      <c r="AY24" s="648"/>
    </row>
    <row r="25" spans="1:51" ht="39" customHeight="1" x14ac:dyDescent="0.25">
      <c r="A25" s="636" t="s">
        <v>779</v>
      </c>
      <c r="B25" s="636" t="str">
        <f>"SP_"&amp;'Kennisagenda onderzoekslijnen'!C34</f>
        <v>SP_A9</v>
      </c>
      <c r="C25" s="636"/>
      <c r="D25" s="12"/>
      <c r="E25" s="715" t="str">
        <f>'Kennisagenda onderzoekslijnen'!F34</f>
        <v>Hoe kan een balans worden gevonden tussen standaardisatie en object-specifieke keuzes in bediening en besturing van sluizen?</v>
      </c>
      <c r="F25" s="708"/>
      <c r="G25" s="658">
        <v>0</v>
      </c>
      <c r="H25" s="640">
        <v>1</v>
      </c>
      <c r="I25" s="640">
        <v>2</v>
      </c>
      <c r="J25" s="640">
        <v>1</v>
      </c>
      <c r="K25" s="640">
        <v>2</v>
      </c>
      <c r="L25" s="640">
        <v>2</v>
      </c>
      <c r="M25" s="659">
        <f t="shared" si="0"/>
        <v>8</v>
      </c>
      <c r="N25" s="698">
        <v>2</v>
      </c>
      <c r="O25" s="715" t="str">
        <f>'Kennisagenda onderzoekslijnen'!G34</f>
        <v>Technische levensduur - civiele delen</v>
      </c>
      <c r="P25" s="709"/>
      <c r="Q25" s="751"/>
      <c r="R25" s="710"/>
      <c r="S25" s="287"/>
      <c r="T25" s="12"/>
      <c r="U25" s="12"/>
      <c r="V25" s="12"/>
      <c r="W25" s="12"/>
      <c r="X25" s="286"/>
      <c r="Y25" s="664" t="s">
        <v>781</v>
      </c>
      <c r="Z25" s="711"/>
      <c r="AA25" s="712"/>
      <c r="AB25" s="12"/>
      <c r="AC25" s="12"/>
      <c r="AD25" s="12"/>
      <c r="AE25" s="12"/>
      <c r="AG25" s="647"/>
      <c r="AH25" s="288"/>
      <c r="AI25" s="648"/>
      <c r="AJ25" s="647"/>
      <c r="AK25" s="288"/>
      <c r="AL25" s="288"/>
      <c r="AM25" s="288"/>
      <c r="AN25" s="288"/>
      <c r="AO25" s="288"/>
      <c r="AP25" s="288"/>
      <c r="AQ25" s="288"/>
      <c r="AR25" s="288"/>
      <c r="AS25" s="288"/>
      <c r="AT25" s="288"/>
      <c r="AU25" s="288"/>
      <c r="AV25" s="648"/>
      <c r="AW25" s="647"/>
      <c r="AX25" s="288"/>
      <c r="AY25" s="648"/>
    </row>
    <row r="26" spans="1:51" ht="39" customHeight="1" x14ac:dyDescent="0.25">
      <c r="A26" s="636" t="s">
        <v>779</v>
      </c>
      <c r="B26" s="637" t="str">
        <f>"SP_"&amp;'Kennisagenda onderzoekslijnen'!C23</f>
        <v>SP_ET1</v>
      </c>
      <c r="C26" s="636"/>
      <c r="D26" s="12"/>
      <c r="E26" s="715" t="str">
        <f>'Kennisagenda onderzoekslijnen'!F23</f>
        <v>Wat is de actuele constructieve veiligheid van de betonconstructies van de oude sluis Panheel, gegeven dat de ontwerplevensduur is bereikt, en welke onzekerheden beïnvloeden deze beoordeling?</v>
      </c>
      <c r="F26" s="708" t="s">
        <v>791</v>
      </c>
      <c r="G26" s="658">
        <v>1</v>
      </c>
      <c r="H26" s="640">
        <v>2</v>
      </c>
      <c r="I26" s="640">
        <v>2</v>
      </c>
      <c r="J26" s="640">
        <v>2</v>
      </c>
      <c r="K26" s="640">
        <v>3</v>
      </c>
      <c r="L26" s="640">
        <v>1</v>
      </c>
      <c r="M26" s="659">
        <f t="shared" si="0"/>
        <v>11</v>
      </c>
      <c r="N26" s="698">
        <v>1</v>
      </c>
      <c r="O26" s="715" t="str">
        <f>'Kennisagenda onderzoekslijnen'!G23</f>
        <v>Technische levensduur - civiele delen</v>
      </c>
      <c r="P26" s="709"/>
      <c r="Q26" s="751"/>
      <c r="R26" s="710"/>
      <c r="S26" s="287"/>
      <c r="T26" s="12"/>
      <c r="U26" s="12"/>
      <c r="V26" s="12"/>
      <c r="W26" s="12"/>
      <c r="X26" s="286"/>
      <c r="Y26" s="664" t="s">
        <v>781</v>
      </c>
      <c r="Z26" s="287"/>
      <c r="AA26" s="12"/>
      <c r="AB26" s="12"/>
      <c r="AC26" s="12"/>
      <c r="AD26" s="12"/>
      <c r="AE26" s="12"/>
      <c r="AG26" s="647"/>
      <c r="AH26" s="288"/>
      <c r="AI26" s="648"/>
      <c r="AJ26" s="647"/>
      <c r="AK26" s="288"/>
      <c r="AL26" s="288"/>
      <c r="AM26" s="288"/>
      <c r="AN26" s="288"/>
      <c r="AO26" s="288"/>
      <c r="AP26" s="288"/>
      <c r="AQ26" s="288"/>
      <c r="AR26" s="288"/>
      <c r="AS26" s="288"/>
      <c r="AT26" s="288"/>
      <c r="AU26" s="288"/>
      <c r="AV26" s="648"/>
      <c r="AW26" s="647"/>
      <c r="AX26" s="288"/>
      <c r="AY26" s="648"/>
    </row>
    <row r="27" spans="1:51" ht="39" customHeight="1" x14ac:dyDescent="0.25">
      <c r="A27" s="636" t="s">
        <v>779</v>
      </c>
      <c r="B27" s="637" t="str">
        <f>"SP_"&amp;'Kennisagenda onderzoekslijnen'!C26</f>
        <v>SP_ET2</v>
      </c>
      <c r="C27" s="636"/>
      <c r="D27" s="12"/>
      <c r="E27" s="715" t="str">
        <f>'Kennisagenda onderzoekslijnen'!F26</f>
        <v>Wat is de actuele constructieve veiligheid van de betonconstructies van de nieuwe sluis Panheel, gegeven dat de ontwerplevensduur nog niet is bereikt, en welke onzekerheden beïnvloeden deze beoordeling?</v>
      </c>
      <c r="F27" s="708" t="s">
        <v>792</v>
      </c>
      <c r="G27" s="658">
        <v>1</v>
      </c>
      <c r="H27" s="640">
        <v>1</v>
      </c>
      <c r="I27" s="640">
        <v>2</v>
      </c>
      <c r="J27" s="640">
        <v>2</v>
      </c>
      <c r="K27" s="640">
        <v>2</v>
      </c>
      <c r="L27" s="640">
        <v>1</v>
      </c>
      <c r="M27" s="659">
        <f t="shared" si="0"/>
        <v>9</v>
      </c>
      <c r="N27" s="698">
        <v>2</v>
      </c>
      <c r="O27" s="715" t="str">
        <f>'Kennisagenda onderzoekslijnen'!G26</f>
        <v>Technische levensduur - civiele delen</v>
      </c>
      <c r="P27" s="709"/>
      <c r="Q27" s="751"/>
      <c r="R27" s="710"/>
      <c r="S27" s="287"/>
      <c r="T27" s="12"/>
      <c r="U27" s="12"/>
      <c r="V27" s="12"/>
      <c r="W27" s="12"/>
      <c r="X27" s="286"/>
      <c r="Y27" s="664" t="s">
        <v>781</v>
      </c>
      <c r="Z27" s="711"/>
      <c r="AA27" s="712"/>
      <c r="AB27" s="12"/>
      <c r="AC27" s="12"/>
      <c r="AD27" s="12"/>
      <c r="AE27" s="12"/>
      <c r="AG27" s="647"/>
      <c r="AH27" s="288"/>
      <c r="AI27" s="648"/>
      <c r="AJ27" s="647"/>
      <c r="AK27" s="288"/>
      <c r="AL27" s="288"/>
      <c r="AM27" s="288"/>
      <c r="AN27" s="288"/>
      <c r="AO27" s="288"/>
      <c r="AP27" s="288"/>
      <c r="AQ27" s="288"/>
      <c r="AR27" s="288"/>
      <c r="AS27" s="288"/>
      <c r="AT27" s="288"/>
      <c r="AU27" s="288"/>
      <c r="AV27" s="648"/>
      <c r="AW27" s="647"/>
      <c r="AX27" s="288"/>
      <c r="AY27" s="648"/>
    </row>
    <row r="28" spans="1:51" ht="39" customHeight="1" x14ac:dyDescent="0.25">
      <c r="A28" s="636" t="s">
        <v>779</v>
      </c>
      <c r="B28" s="637" t="str">
        <f>"SP_"&amp;'Kennisagenda onderzoekslijnen'!C27</f>
        <v>SP_ET3</v>
      </c>
      <c r="C28" s="636"/>
      <c r="D28" s="12"/>
      <c r="E28" s="715" t="str">
        <f>'Kennisagenda onderzoekslijnen'!F27</f>
        <v xml:space="preserve">Welke functionele eisen worden aan sluizencomplex Panheel gesteld en in hoeverre moeten constructieve componenten van de oude sluis hierop worden aangepast volgens den huidige normen? </v>
      </c>
      <c r="F28" s="708" t="s">
        <v>793</v>
      </c>
      <c r="G28" s="658">
        <v>1</v>
      </c>
      <c r="H28" s="640">
        <v>2</v>
      </c>
      <c r="I28" s="640">
        <v>2</v>
      </c>
      <c r="J28" s="640">
        <v>2</v>
      </c>
      <c r="K28" s="640">
        <v>2</v>
      </c>
      <c r="L28" s="640">
        <v>1</v>
      </c>
      <c r="M28" s="659">
        <f t="shared" si="0"/>
        <v>10</v>
      </c>
      <c r="N28" s="698">
        <v>2</v>
      </c>
      <c r="O28" s="715" t="str">
        <f>'Kennisagenda onderzoekslijnen'!G27</f>
        <v>Technische levensduur - civiele delen</v>
      </c>
      <c r="P28" s="709"/>
      <c r="Q28" s="751"/>
      <c r="R28" s="710"/>
      <c r="S28" s="287"/>
      <c r="T28" s="12"/>
      <c r="U28" s="12"/>
      <c r="V28" s="12"/>
      <c r="W28" s="12"/>
      <c r="X28" s="286"/>
      <c r="Y28" s="664"/>
      <c r="Z28" s="287"/>
      <c r="AA28" s="12"/>
      <c r="AB28" s="12"/>
      <c r="AC28" s="12"/>
      <c r="AD28" s="12"/>
      <c r="AE28" s="12"/>
      <c r="AG28" s="647"/>
      <c r="AH28" s="288"/>
      <c r="AI28" s="648"/>
      <c r="AJ28" s="647"/>
      <c r="AK28" s="288"/>
      <c r="AL28" s="288"/>
      <c r="AM28" s="288"/>
      <c r="AN28" s="288"/>
      <c r="AO28" s="288"/>
      <c r="AP28" s="288"/>
      <c r="AQ28" s="288"/>
      <c r="AR28" s="288"/>
      <c r="AS28" s="288"/>
      <c r="AT28" s="288"/>
      <c r="AU28" s="288"/>
      <c r="AV28" s="648"/>
      <c r="AW28" s="647"/>
      <c r="AX28" s="288"/>
      <c r="AY28" s="648"/>
    </row>
    <row r="29" spans="1:51" ht="39" customHeight="1" x14ac:dyDescent="0.25">
      <c r="A29" s="636" t="s">
        <v>779</v>
      </c>
      <c r="B29" s="637" t="str">
        <f>"SP_"&amp;'Kennisagenda onderzoekslijnen'!C82</f>
        <v>SP_ET4</v>
      </c>
      <c r="C29" s="636"/>
      <c r="D29" s="12"/>
      <c r="E29" s="715" t="str">
        <f>'Kennisagenda onderzoekslijnen'!F82</f>
        <v>Welke mate van redundantie (bijv. reservedeuren of alternatieven) is nodig om de beschikbaarheid en robuustheid van het sluizencomplex te borgen?</v>
      </c>
      <c r="F29" s="708"/>
      <c r="G29" s="658">
        <v>0</v>
      </c>
      <c r="H29" s="640">
        <v>2</v>
      </c>
      <c r="I29" s="640">
        <v>2</v>
      </c>
      <c r="J29" s="640">
        <v>1</v>
      </c>
      <c r="K29" s="640">
        <v>2</v>
      </c>
      <c r="L29" s="640">
        <v>2</v>
      </c>
      <c r="M29" s="659">
        <f t="shared" si="0"/>
        <v>9</v>
      </c>
      <c r="N29" s="698">
        <v>2</v>
      </c>
      <c r="O29" s="715" t="str">
        <f>'Kennisagenda onderzoekslijnen'!G82</f>
        <v>Beschikbaarheid en robuustheid</v>
      </c>
      <c r="P29" s="709"/>
      <c r="Q29" s="751"/>
      <c r="R29" s="710"/>
      <c r="S29" s="287"/>
      <c r="T29" s="12"/>
      <c r="U29" s="12"/>
      <c r="V29" s="12"/>
      <c r="W29" s="12"/>
      <c r="X29" s="286"/>
      <c r="Y29" s="664" t="s">
        <v>781</v>
      </c>
      <c r="Z29" s="711"/>
      <c r="AA29" s="712"/>
      <c r="AB29" s="12"/>
      <c r="AC29" s="12"/>
      <c r="AD29" s="12"/>
      <c r="AE29" s="12"/>
      <c r="AG29" s="647"/>
      <c r="AH29" s="288"/>
      <c r="AI29" s="648"/>
      <c r="AJ29" s="647"/>
      <c r="AK29" s="288"/>
      <c r="AL29" s="288"/>
      <c r="AM29" s="288"/>
      <c r="AN29" s="288"/>
      <c r="AO29" s="288"/>
      <c r="AP29" s="288"/>
      <c r="AQ29" s="288"/>
      <c r="AR29" s="288"/>
      <c r="AS29" s="288"/>
      <c r="AT29" s="288"/>
      <c r="AU29" s="288"/>
      <c r="AV29" s="648"/>
      <c r="AW29" s="647"/>
      <c r="AX29" s="288"/>
      <c r="AY29" s="648"/>
    </row>
    <row r="30" spans="1:51" ht="39" customHeight="1" x14ac:dyDescent="0.25">
      <c r="A30" s="636" t="s">
        <v>779</v>
      </c>
      <c r="B30" s="637" t="str">
        <f>"SP_"&amp;'Kennisagenda onderzoekslijnen'!C84</f>
        <v>SP_ET5</v>
      </c>
      <c r="C30" s="636"/>
      <c r="D30" s="12"/>
      <c r="E30" s="715" t="str">
        <f>'Kennisagenda onderzoekslijnen'!F84</f>
        <v xml:space="preserve">Welke risico’s voor veiligheid en beschikbaarheid ontstaan bij langdurige spanningsuitval voor welke functies, hoe erg is dit, en waar zijn noodstroomvoorzieningen (zoals aggregaten) noodzakelijk binnen het sluizencomplex? Hoe ziet een draaiboek bij stroomuitvalling eruit? </v>
      </c>
      <c r="F30" s="708"/>
      <c r="G30" s="658">
        <v>1</v>
      </c>
      <c r="H30" s="640">
        <v>2</v>
      </c>
      <c r="I30" s="640">
        <v>2</v>
      </c>
      <c r="J30" s="640">
        <v>1</v>
      </c>
      <c r="K30" s="640">
        <v>1</v>
      </c>
      <c r="L30" s="640">
        <v>2</v>
      </c>
      <c r="M30" s="659">
        <f t="shared" si="0"/>
        <v>9</v>
      </c>
      <c r="N30" s="698">
        <v>1</v>
      </c>
      <c r="O30" s="715" t="str">
        <f>'Kennisagenda onderzoekslijnen'!G84</f>
        <v>Beschikbaarheid en robuustheid</v>
      </c>
      <c r="P30" s="709"/>
      <c r="Q30" s="751"/>
      <c r="R30" s="710"/>
      <c r="S30" s="287"/>
      <c r="T30" s="12"/>
      <c r="U30" s="12"/>
      <c r="V30" s="12"/>
      <c r="W30" s="12"/>
      <c r="X30" s="286"/>
      <c r="Y30" s="664" t="s">
        <v>781</v>
      </c>
      <c r="Z30" s="287"/>
      <c r="AA30" s="12"/>
      <c r="AB30" s="12"/>
      <c r="AC30" s="12"/>
      <c r="AD30" s="12"/>
      <c r="AE30" s="12"/>
      <c r="AG30" s="647"/>
      <c r="AH30" s="288"/>
      <c r="AI30" s="648"/>
      <c r="AJ30" s="647"/>
      <c r="AK30" s="288"/>
      <c r="AL30" s="288"/>
      <c r="AM30" s="288"/>
      <c r="AN30" s="288"/>
      <c r="AO30" s="288"/>
      <c r="AP30" s="288"/>
      <c r="AQ30" s="288"/>
      <c r="AR30" s="288"/>
      <c r="AS30" s="642"/>
      <c r="AT30" s="642"/>
      <c r="AU30" s="288"/>
      <c r="AV30" s="648"/>
      <c r="AW30" s="647"/>
      <c r="AX30" s="288"/>
      <c r="AY30" s="648"/>
    </row>
    <row r="31" spans="1:51" ht="39" customHeight="1" x14ac:dyDescent="0.25">
      <c r="A31" s="636" t="s">
        <v>779</v>
      </c>
      <c r="B31" s="637" t="str">
        <f>"SP_"&amp;'Kennisagenda onderzoekslijnen'!C25</f>
        <v>SP_ET6</v>
      </c>
      <c r="C31" s="636"/>
      <c r="D31" s="12"/>
      <c r="E31" s="715" t="str">
        <f>'Kennisagenda onderzoekslijnen'!F25</f>
        <v xml:space="preserve">In hoeverre is verlenging van de levensduur van het sluizencomplex (oude sluis) mogelijk en welke factoren zijn daarbij bepalend? 
</v>
      </c>
      <c r="F31" s="708" t="s">
        <v>792</v>
      </c>
      <c r="G31" s="658">
        <v>1</v>
      </c>
      <c r="H31" s="640">
        <v>2</v>
      </c>
      <c r="I31" s="640">
        <v>2</v>
      </c>
      <c r="J31" s="640">
        <v>1</v>
      </c>
      <c r="K31" s="640">
        <v>3</v>
      </c>
      <c r="L31" s="640">
        <v>1</v>
      </c>
      <c r="M31" s="659">
        <f t="shared" si="0"/>
        <v>10</v>
      </c>
      <c r="N31" s="698">
        <v>2</v>
      </c>
      <c r="O31" s="715" t="str">
        <f>'Kennisagenda onderzoekslijnen'!G25</f>
        <v>Technische levensduur - civiele delen</v>
      </c>
      <c r="P31" s="709"/>
      <c r="Q31" s="751"/>
      <c r="R31" s="710"/>
      <c r="S31" s="287"/>
      <c r="T31" s="12"/>
      <c r="U31" s="12"/>
      <c r="V31" s="12"/>
      <c r="W31" s="12"/>
      <c r="X31" s="286"/>
      <c r="Y31" s="664" t="s">
        <v>781</v>
      </c>
      <c r="Z31" s="711"/>
      <c r="AA31" s="712"/>
      <c r="AB31" s="12"/>
      <c r="AC31" s="12"/>
      <c r="AD31" s="12"/>
      <c r="AE31" s="12"/>
      <c r="AG31" s="647"/>
      <c r="AH31" s="288"/>
      <c r="AI31" s="648"/>
      <c r="AJ31" s="647"/>
      <c r="AK31" s="288"/>
      <c r="AL31" s="288"/>
      <c r="AM31" s="288"/>
      <c r="AN31" s="288"/>
      <c r="AO31" s="288"/>
      <c r="AP31" s="288"/>
      <c r="AQ31" s="288"/>
      <c r="AR31" s="288"/>
      <c r="AS31" s="642"/>
      <c r="AT31" s="642"/>
      <c r="AU31" s="288"/>
      <c r="AV31" s="648"/>
      <c r="AW31" s="647"/>
      <c r="AX31" s="288"/>
      <c r="AY31" s="648"/>
    </row>
    <row r="32" spans="1:51" ht="39" customHeight="1" x14ac:dyDescent="0.25">
      <c r="A32" s="636" t="s">
        <v>779</v>
      </c>
      <c r="B32" s="637" t="str">
        <f>"SP_"&amp;'Kennisagenda onderzoekslijnen'!C87</f>
        <v>SP_EF1</v>
      </c>
      <c r="C32" s="636"/>
      <c r="D32" s="12"/>
      <c r="E32" s="715" t="str">
        <f>'Kennisagenda onderzoekslijnen'!F87</f>
        <v>Wat is de lange termijn visie/plan voor de toekomst van sluizencomplex Panheel, rekeninghoudend met veranderende wensen/gebruik (functies), budgetverminderingen, kennisbehoud, etc. (incl. keuzemomenten en adaptatiepaden)?</v>
      </c>
      <c r="F32" s="708" t="s">
        <v>794</v>
      </c>
      <c r="G32" s="658">
        <v>2</v>
      </c>
      <c r="H32" s="640">
        <v>2</v>
      </c>
      <c r="I32" s="640">
        <v>2</v>
      </c>
      <c r="J32" s="640">
        <v>2</v>
      </c>
      <c r="K32" s="640">
        <v>2</v>
      </c>
      <c r="L32" s="640">
        <v>1</v>
      </c>
      <c r="M32" s="659">
        <f t="shared" si="0"/>
        <v>11</v>
      </c>
      <c r="N32" s="698">
        <v>2</v>
      </c>
      <c r="O32" s="715" t="str">
        <f>'Kennisagenda onderzoekslijnen'!G87</f>
        <v>Stategie, afweging en keuzes</v>
      </c>
      <c r="P32" s="709"/>
      <c r="Q32" s="751"/>
      <c r="R32" s="710"/>
      <c r="S32" s="287"/>
      <c r="T32" s="12"/>
      <c r="U32" s="12"/>
      <c r="V32" s="12"/>
      <c r="W32" s="12"/>
      <c r="X32" s="286"/>
      <c r="Y32" s="664" t="s">
        <v>784</v>
      </c>
      <c r="Z32" s="287"/>
      <c r="AA32" s="12"/>
      <c r="AB32" s="12"/>
      <c r="AC32" s="12"/>
      <c r="AD32" s="12"/>
      <c r="AE32" s="12"/>
      <c r="AG32" s="647"/>
      <c r="AH32" s="288"/>
      <c r="AI32" s="648"/>
      <c r="AJ32" s="647"/>
      <c r="AK32" s="288"/>
      <c r="AL32" s="288"/>
      <c r="AM32" s="288"/>
      <c r="AN32" s="288"/>
      <c r="AO32" s="288"/>
      <c r="AP32" s="288"/>
      <c r="AQ32" s="288"/>
      <c r="AR32" s="288"/>
      <c r="AS32" s="642"/>
      <c r="AT32" s="642"/>
      <c r="AU32" s="288"/>
      <c r="AV32" s="648"/>
      <c r="AW32" s="647"/>
      <c r="AX32" s="288"/>
      <c r="AY32" s="648"/>
    </row>
    <row r="33" spans="1:51" ht="39" customHeight="1" x14ac:dyDescent="0.25">
      <c r="A33" s="636" t="s">
        <v>779</v>
      </c>
      <c r="B33" s="637" t="str">
        <f>"SP_"&amp;'Kennisagenda onderzoekslijnen'!C88</f>
        <v>SP_EF2</v>
      </c>
      <c r="C33" s="636"/>
      <c r="D33" s="12"/>
      <c r="E33" s="715" t="str">
        <f>'Kennisagenda onderzoekslijnen'!F88</f>
        <v>Wat zijn de effecten van exploitatie met één kolk op beschikbaarheid, scheepvaart (inclusief voorhavens) en beheer, en welke sluis is daarbij het meest geschikt om te behouden?</v>
      </c>
      <c r="F33" s="708"/>
      <c r="G33" s="658">
        <v>1</v>
      </c>
      <c r="H33" s="640">
        <v>2</v>
      </c>
      <c r="I33" s="640">
        <v>2</v>
      </c>
      <c r="J33" s="640">
        <v>1</v>
      </c>
      <c r="K33" s="640">
        <v>2</v>
      </c>
      <c r="L33" s="640">
        <v>2</v>
      </c>
      <c r="M33" s="659">
        <f t="shared" si="0"/>
        <v>10</v>
      </c>
      <c r="N33" s="698">
        <v>2</v>
      </c>
      <c r="O33" s="715" t="str">
        <f>'Kennisagenda onderzoekslijnen'!G88</f>
        <v>Stategie, afweging en keuzes</v>
      </c>
      <c r="P33" s="709"/>
      <c r="Q33" s="751"/>
      <c r="R33" s="710"/>
      <c r="S33" s="287"/>
      <c r="T33" s="12"/>
      <c r="U33" s="12"/>
      <c r="V33" s="12"/>
      <c r="W33" s="12"/>
      <c r="X33" s="286"/>
      <c r="Y33" s="664" t="s">
        <v>784</v>
      </c>
      <c r="Z33" s="711"/>
      <c r="AA33" s="712"/>
      <c r="AB33" s="12"/>
      <c r="AC33" s="12"/>
      <c r="AD33" s="12"/>
      <c r="AE33" s="12"/>
      <c r="AG33" s="647"/>
      <c r="AH33" s="288"/>
      <c r="AI33" s="648"/>
      <c r="AJ33" s="647"/>
      <c r="AK33" s="288"/>
      <c r="AL33" s="288"/>
      <c r="AM33" s="288"/>
      <c r="AN33" s="288"/>
      <c r="AO33" s="288"/>
      <c r="AP33" s="288"/>
      <c r="AQ33" s="288"/>
      <c r="AR33" s="288"/>
      <c r="AS33" s="642"/>
      <c r="AT33" s="642"/>
      <c r="AU33" s="288"/>
      <c r="AV33" s="648"/>
      <c r="AW33" s="647"/>
      <c r="AX33" s="288"/>
      <c r="AY33" s="648"/>
    </row>
    <row r="34" spans="1:51" ht="39" customHeight="1" x14ac:dyDescent="0.25">
      <c r="A34" s="636" t="s">
        <v>779</v>
      </c>
      <c r="B34" s="636" t="str">
        <f>"SP_"&amp;'Kennisagenda onderzoekslijnen'!C108</f>
        <v>SP_A10</v>
      </c>
      <c r="C34" s="636"/>
      <c r="D34" s="12"/>
      <c r="E34" s="715" t="str">
        <f>'Kennisagenda onderzoekslijnen'!F108</f>
        <v xml:space="preserve">Hoe zorg je voor kennisniveau en kenniscontinuïteit bij marktpartijen, inclusief borging bij leverancierwisselingen en personeelsverloop? </v>
      </c>
      <c r="F34" s="708"/>
      <c r="G34" s="658">
        <v>1</v>
      </c>
      <c r="H34" s="640">
        <v>1</v>
      </c>
      <c r="I34" s="640">
        <v>1</v>
      </c>
      <c r="J34" s="640">
        <v>2</v>
      </c>
      <c r="K34" s="640">
        <v>2</v>
      </c>
      <c r="L34" s="640">
        <v>1</v>
      </c>
      <c r="M34" s="659">
        <f t="shared" si="0"/>
        <v>8</v>
      </c>
      <c r="N34" s="698">
        <v>2</v>
      </c>
      <c r="O34" s="715" t="str">
        <f>'Kennisagenda onderzoekslijnen'!G108</f>
        <v>Organisatorische aspecten</v>
      </c>
      <c r="P34" s="709"/>
      <c r="Q34" s="751"/>
      <c r="R34" s="710"/>
      <c r="S34" s="287"/>
      <c r="T34" s="12"/>
      <c r="U34" s="12"/>
      <c r="V34" s="12"/>
      <c r="W34" s="12"/>
      <c r="X34" s="286"/>
      <c r="Y34" s="664" t="s">
        <v>781</v>
      </c>
      <c r="Z34" s="287"/>
      <c r="AA34" s="12"/>
      <c r="AB34" s="12"/>
      <c r="AC34" s="12"/>
      <c r="AD34" s="12"/>
      <c r="AE34" s="12"/>
      <c r="AG34" s="647"/>
      <c r="AH34" s="288"/>
      <c r="AI34" s="648"/>
      <c r="AJ34" s="647"/>
      <c r="AK34" s="288"/>
      <c r="AL34" s="288"/>
      <c r="AM34" s="288"/>
      <c r="AN34" s="288"/>
      <c r="AO34" s="288"/>
      <c r="AP34" s="288"/>
      <c r="AQ34" s="288"/>
      <c r="AR34" s="288"/>
      <c r="AS34" s="642"/>
      <c r="AT34" s="642"/>
      <c r="AU34" s="288"/>
      <c r="AV34" s="648"/>
      <c r="AW34" s="647"/>
      <c r="AX34" s="288"/>
      <c r="AY34" s="648"/>
    </row>
    <row r="35" spans="1:51" ht="39" customHeight="1" x14ac:dyDescent="0.25">
      <c r="A35" s="636" t="s">
        <v>779</v>
      </c>
      <c r="B35" s="636" t="str">
        <f>"SP_"&amp;'Kennisagenda onderzoekslijnen'!C109</f>
        <v>SP_A11</v>
      </c>
      <c r="C35" s="636"/>
      <c r="D35" s="12"/>
      <c r="E35" s="715" t="str">
        <f>'Kennisagenda onderzoekslijnen'!F109</f>
        <v>Hoe ontwikkelt de externe uitvoeringscapaciteit (bijvoorbeeld bij aannemers) voor het beheer en onderhoud van sluizen zich, en in hoeverre is deze toereikend voor de toekomstige opgave?</v>
      </c>
      <c r="F35" s="708"/>
      <c r="G35" s="658">
        <v>0</v>
      </c>
      <c r="H35" s="640">
        <v>1</v>
      </c>
      <c r="I35" s="640">
        <v>1</v>
      </c>
      <c r="J35" s="640">
        <v>2</v>
      </c>
      <c r="K35" s="640">
        <v>2</v>
      </c>
      <c r="L35" s="640">
        <v>1</v>
      </c>
      <c r="M35" s="659">
        <f t="shared" si="0"/>
        <v>7</v>
      </c>
      <c r="N35" s="698">
        <v>2</v>
      </c>
      <c r="O35" s="715" t="str">
        <f>'Kennisagenda onderzoekslijnen'!G109</f>
        <v>Organisatorische aspecten</v>
      </c>
      <c r="P35" s="709"/>
      <c r="Q35" s="751"/>
      <c r="R35" s="710"/>
      <c r="S35" s="287"/>
      <c r="T35" s="12"/>
      <c r="U35" s="12"/>
      <c r="V35" s="12"/>
      <c r="W35" s="12"/>
      <c r="X35" s="286"/>
      <c r="Y35" s="664" t="s">
        <v>781</v>
      </c>
      <c r="Z35" s="711"/>
      <c r="AA35" s="712"/>
      <c r="AB35" s="12"/>
      <c r="AC35" s="12"/>
      <c r="AD35" s="12"/>
      <c r="AE35" s="12"/>
      <c r="AG35" s="647"/>
      <c r="AH35" s="288"/>
      <c r="AI35" s="648"/>
      <c r="AJ35" s="647"/>
      <c r="AK35" s="288"/>
      <c r="AL35" s="288"/>
      <c r="AM35" s="288"/>
      <c r="AN35" s="288"/>
      <c r="AO35" s="288"/>
      <c r="AP35" s="288"/>
      <c r="AQ35" s="288"/>
      <c r="AR35" s="288"/>
      <c r="AS35" s="642"/>
      <c r="AT35" s="642"/>
      <c r="AU35" s="288"/>
      <c r="AV35" s="648"/>
      <c r="AW35" s="647"/>
      <c r="AX35" s="288"/>
      <c r="AY35" s="648"/>
    </row>
    <row r="36" spans="1:51" ht="39" customHeight="1" x14ac:dyDescent="0.25">
      <c r="A36" s="636" t="s">
        <v>779</v>
      </c>
      <c r="B36" s="637" t="str">
        <f>"SP_"&amp;'Kennisagenda onderzoekslijnen'!C106</f>
        <v>SP_A12</v>
      </c>
      <c r="C36" s="636"/>
      <c r="D36" s="12"/>
      <c r="E36" s="715" t="str">
        <f>'Kennisagenda onderzoekslijnen'!F106</f>
        <v>Hoe behoud je de benodige kennis voor B&amp;O en vervanging/renovatie/vernieuwing binnen de organisatie (RWS)?</v>
      </c>
      <c r="F36" s="708"/>
      <c r="G36" s="658">
        <v>1</v>
      </c>
      <c r="H36" s="640">
        <v>2</v>
      </c>
      <c r="I36" s="640">
        <v>1</v>
      </c>
      <c r="J36" s="640">
        <v>2</v>
      </c>
      <c r="K36" s="640">
        <v>2</v>
      </c>
      <c r="L36" s="640">
        <v>1</v>
      </c>
      <c r="M36" s="659">
        <f t="shared" si="0"/>
        <v>9</v>
      </c>
      <c r="N36" s="698">
        <v>2</v>
      </c>
      <c r="O36" s="715" t="str">
        <f>'Kennisagenda onderzoekslijnen'!G106</f>
        <v>Organisatorische aspecten</v>
      </c>
      <c r="P36" s="709"/>
      <c r="Q36" s="751"/>
      <c r="R36" s="710"/>
      <c r="S36" s="287"/>
      <c r="T36" s="12"/>
      <c r="U36" s="12"/>
      <c r="V36" s="12"/>
      <c r="W36" s="12"/>
      <c r="X36" s="286"/>
      <c r="Y36" s="664" t="s">
        <v>781</v>
      </c>
      <c r="Z36" s="287"/>
      <c r="AA36" s="12"/>
      <c r="AB36" s="12"/>
      <c r="AC36" s="12"/>
      <c r="AD36" s="12"/>
      <c r="AE36" s="12"/>
      <c r="AG36" s="647"/>
      <c r="AH36" s="288"/>
      <c r="AI36" s="648"/>
      <c r="AJ36" s="647"/>
      <c r="AK36" s="288"/>
      <c r="AL36" s="288"/>
      <c r="AM36" s="288"/>
      <c r="AN36" s="288"/>
      <c r="AO36" s="288"/>
      <c r="AP36" s="288"/>
      <c r="AQ36" s="288"/>
      <c r="AR36" s="288"/>
      <c r="AS36" s="643"/>
      <c r="AT36" s="643"/>
      <c r="AU36" s="288"/>
      <c r="AV36" s="648"/>
      <c r="AW36" s="647"/>
      <c r="AX36" s="288"/>
      <c r="AY36" s="648"/>
    </row>
    <row r="37" spans="1:51" ht="39" customHeight="1" x14ac:dyDescent="0.25">
      <c r="A37" s="636"/>
      <c r="B37" s="636" t="str">
        <f>"SP_"&amp;'Kennisagenda onderzoekslijnen'!C107</f>
        <v>SP_A13</v>
      </c>
      <c r="C37" s="636"/>
      <c r="D37" s="12"/>
      <c r="E37" s="715" t="str">
        <f>'Kennisagenda onderzoekslijnen'!F107</f>
        <v>Hoe behoud je de benodige kennis voor operationele sturing (extreme condities), maar ook B&amp;O en vervanging/renovatie/vernieuwing  bij overige partners?</v>
      </c>
      <c r="F37" s="708" t="s">
        <v>795</v>
      </c>
      <c r="G37" s="658">
        <v>0</v>
      </c>
      <c r="H37" s="640">
        <v>2</v>
      </c>
      <c r="I37" s="640">
        <v>1</v>
      </c>
      <c r="J37" s="640">
        <v>1</v>
      </c>
      <c r="K37" s="640">
        <v>1</v>
      </c>
      <c r="L37" s="640">
        <v>2</v>
      </c>
      <c r="M37" s="659">
        <f t="shared" si="0"/>
        <v>7</v>
      </c>
      <c r="N37" s="698">
        <v>2</v>
      </c>
      <c r="O37" s="715" t="str">
        <f>'Kennisagenda onderzoekslijnen'!G107</f>
        <v>Organisatorische aspecten</v>
      </c>
      <c r="P37" s="709"/>
      <c r="Q37" s="751"/>
      <c r="R37" s="710"/>
      <c r="S37" s="287"/>
      <c r="T37" s="12"/>
      <c r="U37" s="12"/>
      <c r="V37" s="12"/>
      <c r="W37" s="12"/>
      <c r="X37" s="286"/>
      <c r="Y37" s="664" t="s">
        <v>781</v>
      </c>
      <c r="Z37" s="711"/>
      <c r="AA37" s="712"/>
      <c r="AB37" s="634"/>
      <c r="AC37" s="634"/>
      <c r="AD37" s="12"/>
      <c r="AE37" s="12"/>
      <c r="AG37" s="647"/>
      <c r="AH37" s="288"/>
      <c r="AI37" s="648"/>
      <c r="AJ37" s="647"/>
      <c r="AK37" s="288"/>
      <c r="AL37" s="288"/>
      <c r="AM37" s="288"/>
      <c r="AN37" s="288"/>
      <c r="AO37" s="288"/>
      <c r="AP37" s="288"/>
      <c r="AQ37" s="288"/>
      <c r="AR37" s="288"/>
      <c r="AS37" s="288"/>
      <c r="AT37" s="288"/>
      <c r="AU37" s="288"/>
      <c r="AV37" s="648"/>
      <c r="AW37" s="647"/>
      <c r="AX37" s="288"/>
      <c r="AY37" s="648"/>
    </row>
    <row r="38" spans="1:51" ht="39" customHeight="1" x14ac:dyDescent="0.25">
      <c r="A38" s="636" t="s">
        <v>779</v>
      </c>
      <c r="B38" s="636" t="str">
        <f>"SP_"&amp;'Kennisagenda onderzoekslijnen'!C54</f>
        <v>SP_EF7</v>
      </c>
      <c r="C38" s="636"/>
      <c r="D38" s="12"/>
      <c r="E38" s="715" t="str">
        <f>'Kennisagenda onderzoekslijnen'!F54</f>
        <v>Wat wordt de toekomstige waterbalans van het watersysteem waarvan Panheel een onderdeel uitmaakt (inclusief traject Maastricht - Linne &amp; samenwerking met Belgie) voor de verschillende seizoenen (inclusief wateroverlast en droogte)?</v>
      </c>
      <c r="F38" s="708" t="s">
        <v>796</v>
      </c>
      <c r="G38" s="658">
        <v>1</v>
      </c>
      <c r="H38" s="640">
        <v>2</v>
      </c>
      <c r="I38" s="640">
        <v>2</v>
      </c>
      <c r="J38" s="640">
        <v>1</v>
      </c>
      <c r="K38" s="640">
        <v>1</v>
      </c>
      <c r="L38" s="640">
        <v>1</v>
      </c>
      <c r="M38" s="659">
        <f t="shared" si="0"/>
        <v>8</v>
      </c>
      <c r="N38" s="698">
        <v>2</v>
      </c>
      <c r="O38" s="715" t="str">
        <f>'Kennisagenda onderzoekslijnen'!G54</f>
        <v>Watersysteem en waterbeschikbaarheid</v>
      </c>
      <c r="P38" s="709"/>
      <c r="Q38" s="751"/>
      <c r="R38" s="710"/>
      <c r="S38" s="287"/>
      <c r="T38" s="12"/>
      <c r="U38" s="12"/>
      <c r="V38" s="12"/>
      <c r="W38" s="12"/>
      <c r="X38" s="286"/>
      <c r="Y38" s="664" t="s">
        <v>784</v>
      </c>
      <c r="Z38" s="287"/>
      <c r="AA38" s="12"/>
      <c r="AB38" s="12"/>
      <c r="AC38" s="12"/>
      <c r="AD38" s="12"/>
      <c r="AE38" s="12"/>
      <c r="AG38" s="647"/>
      <c r="AH38" s="288"/>
      <c r="AI38" s="648"/>
      <c r="AJ38" s="647"/>
      <c r="AK38" s="288"/>
      <c r="AL38" s="288"/>
      <c r="AM38" s="288"/>
      <c r="AN38" s="288"/>
      <c r="AO38" s="288"/>
      <c r="AP38" s="288"/>
      <c r="AQ38" s="288"/>
      <c r="AR38" s="288"/>
      <c r="AS38" s="288"/>
      <c r="AT38" s="288"/>
      <c r="AU38" s="288"/>
      <c r="AV38" s="648"/>
      <c r="AW38" s="647"/>
      <c r="AX38" s="288"/>
      <c r="AY38" s="648"/>
    </row>
    <row r="39" spans="1:51" ht="39" customHeight="1" x14ac:dyDescent="0.25">
      <c r="A39" s="636" t="s">
        <v>779</v>
      </c>
      <c r="B39" s="637" t="str">
        <f>"SP_"&amp;'Kennisagenda onderzoekslijnen'!C56</f>
        <v>SP_EF8</v>
      </c>
      <c r="C39" s="636"/>
      <c r="D39" s="12"/>
      <c r="E39" s="715" t="str">
        <f>'Kennisagenda onderzoekslijnen'!F56</f>
        <v>Welke eisen worden gesteld aan de verschillende functies (water bergen en water afvoeren) en componenten (lekverlies, schutverlies, spaarbekkens) van sluis Panheel?</v>
      </c>
      <c r="F39" s="708"/>
      <c r="G39" s="658">
        <v>1</v>
      </c>
      <c r="H39" s="640">
        <v>2</v>
      </c>
      <c r="I39" s="640">
        <v>2</v>
      </c>
      <c r="J39" s="640">
        <v>1</v>
      </c>
      <c r="K39" s="640">
        <v>2</v>
      </c>
      <c r="L39" s="640">
        <v>1</v>
      </c>
      <c r="M39" s="659">
        <f t="shared" si="0"/>
        <v>9</v>
      </c>
      <c r="N39" s="698">
        <v>3</v>
      </c>
      <c r="O39" s="715" t="str">
        <f>'Kennisagenda onderzoekslijnen'!G56</f>
        <v>Watersysteem en waterbeschikbaarheid</v>
      </c>
      <c r="P39" s="709"/>
      <c r="Q39" s="751"/>
      <c r="R39" s="710"/>
      <c r="S39" s="287"/>
      <c r="T39" s="12"/>
      <c r="U39" s="12"/>
      <c r="V39" s="12"/>
      <c r="W39" s="12"/>
      <c r="X39" s="286"/>
      <c r="Y39" s="664" t="s">
        <v>784</v>
      </c>
      <c r="Z39" s="711"/>
      <c r="AA39" s="712"/>
      <c r="AB39" s="12"/>
      <c r="AC39" s="12"/>
      <c r="AD39" s="12"/>
      <c r="AE39" s="12"/>
      <c r="AG39" s="647"/>
      <c r="AH39" s="288"/>
      <c r="AI39" s="648"/>
      <c r="AJ39" s="647"/>
      <c r="AK39" s="288"/>
      <c r="AL39" s="288"/>
      <c r="AM39" s="288"/>
      <c r="AN39" s="288"/>
      <c r="AO39" s="288"/>
      <c r="AP39" s="288"/>
      <c r="AQ39" s="288"/>
      <c r="AR39" s="288"/>
      <c r="AS39" s="288"/>
      <c r="AT39" s="288"/>
      <c r="AU39" s="288"/>
      <c r="AV39" s="648"/>
      <c r="AW39" s="647"/>
      <c r="AX39" s="288"/>
      <c r="AY39" s="648"/>
    </row>
    <row r="40" spans="1:51" ht="39" customHeight="1" x14ac:dyDescent="0.25">
      <c r="A40" s="636" t="s">
        <v>779</v>
      </c>
      <c r="B40" s="636" t="str">
        <f>"SP_"&amp;'Kennisagenda onderzoekslijnen'!C89</f>
        <v>SP_EF9</v>
      </c>
      <c r="C40" s="636"/>
      <c r="D40" s="12"/>
      <c r="E40" s="715" t="str">
        <f>'Kennisagenda onderzoekslijnen'!F89</f>
        <v>Wat zijn de (toekomstige) beleidskeuzes rondom Maaspeilen en het stuwprogramma, en wat is de invloed hiervan op waterstanden, hydraulische belastingen en het functioneren van het sluizencomplex (incl. bevaarbaarheid, voorhavens, bodem en oeverbescherming)?</v>
      </c>
      <c r="F40" s="708"/>
      <c r="G40" s="658">
        <v>1</v>
      </c>
      <c r="H40" s="640">
        <v>1</v>
      </c>
      <c r="I40" s="640">
        <v>2</v>
      </c>
      <c r="J40" s="640">
        <v>1</v>
      </c>
      <c r="K40" s="640">
        <v>1</v>
      </c>
      <c r="L40" s="640">
        <v>1</v>
      </c>
      <c r="M40" s="659">
        <f t="shared" si="0"/>
        <v>7</v>
      </c>
      <c r="N40" s="698">
        <v>3</v>
      </c>
      <c r="O40" s="715" t="str">
        <f>'Kennisagenda onderzoekslijnen'!G89</f>
        <v>Stategie, afweging en keuzes</v>
      </c>
      <c r="P40" s="709"/>
      <c r="Q40" s="751"/>
      <c r="R40" s="710"/>
      <c r="S40" s="287"/>
      <c r="T40" s="12"/>
      <c r="U40" s="12"/>
      <c r="V40" s="12"/>
      <c r="W40" s="12"/>
      <c r="X40" s="286"/>
      <c r="Y40" s="664" t="s">
        <v>781</v>
      </c>
      <c r="Z40" s="287"/>
      <c r="AA40" s="12"/>
      <c r="AB40" s="12"/>
      <c r="AC40" s="12"/>
      <c r="AD40" s="12"/>
      <c r="AE40" s="12"/>
      <c r="AG40" s="647"/>
      <c r="AH40" s="288"/>
      <c r="AI40" s="648"/>
      <c r="AJ40" s="647"/>
      <c r="AK40" s="288"/>
      <c r="AL40" s="288"/>
      <c r="AM40" s="288"/>
      <c r="AN40" s="288"/>
      <c r="AO40" s="288"/>
      <c r="AP40" s="288"/>
      <c r="AQ40" s="288"/>
      <c r="AR40" s="288"/>
      <c r="AS40" s="288"/>
      <c r="AT40" s="288"/>
      <c r="AU40" s="288"/>
      <c r="AV40" s="648"/>
      <c r="AW40" s="647"/>
      <c r="AX40" s="288"/>
      <c r="AY40" s="648"/>
    </row>
    <row r="41" spans="1:51" ht="39" customHeight="1" x14ac:dyDescent="0.25">
      <c r="A41" s="636" t="s">
        <v>779</v>
      </c>
      <c r="B41" s="636" t="str">
        <f>"SP_"&amp;'Kennisagenda onderzoekslijnen'!C76</f>
        <v>SP_EF10</v>
      </c>
      <c r="C41" s="636"/>
      <c r="D41" s="12"/>
      <c r="E41" s="715" t="str">
        <f>'Kennisagenda onderzoekslijnen'!F76</f>
        <v>Is het in de toekomst, bij een grotere afvoerbehoefte, nodig om andere routes te gebruiken dan spuien via de kolk?</v>
      </c>
      <c r="F41" s="708"/>
      <c r="G41" s="658">
        <v>1</v>
      </c>
      <c r="H41" s="640">
        <v>2</v>
      </c>
      <c r="I41" s="640">
        <v>1</v>
      </c>
      <c r="J41" s="640">
        <v>1</v>
      </c>
      <c r="K41" s="640">
        <v>1</v>
      </c>
      <c r="L41" s="640">
        <v>2</v>
      </c>
      <c r="M41" s="659">
        <f t="shared" si="0"/>
        <v>8</v>
      </c>
      <c r="N41" s="698">
        <v>3</v>
      </c>
      <c r="O41" s="715" t="str">
        <f>'Kennisagenda onderzoekslijnen'!G76</f>
        <v>Operatie: bediening en besturing</v>
      </c>
      <c r="P41" s="709"/>
      <c r="Q41" s="751"/>
      <c r="R41" s="710"/>
      <c r="S41" s="287"/>
      <c r="T41" s="12"/>
      <c r="U41" s="12"/>
      <c r="V41" s="12"/>
      <c r="W41" s="12"/>
      <c r="X41" s="286"/>
      <c r="Y41" s="664" t="s">
        <v>784</v>
      </c>
      <c r="Z41" s="711"/>
      <c r="AA41" s="712"/>
      <c r="AB41" s="12"/>
      <c r="AC41" s="12"/>
      <c r="AD41" s="12"/>
      <c r="AE41" s="12"/>
      <c r="AG41" s="647"/>
      <c r="AH41" s="288"/>
      <c r="AI41" s="648"/>
      <c r="AJ41" s="647"/>
      <c r="AK41" s="288"/>
      <c r="AL41" s="288"/>
      <c r="AM41" s="288"/>
      <c r="AN41" s="288"/>
      <c r="AO41" s="288"/>
      <c r="AP41" s="288"/>
      <c r="AQ41" s="288"/>
      <c r="AR41" s="288"/>
      <c r="AS41" s="288"/>
      <c r="AT41" s="288"/>
      <c r="AU41" s="288"/>
      <c r="AV41" s="648"/>
      <c r="AW41" s="647"/>
      <c r="AX41" s="288"/>
      <c r="AY41" s="648"/>
    </row>
    <row r="42" spans="1:51" ht="39" customHeight="1" x14ac:dyDescent="0.25">
      <c r="A42" s="636" t="s">
        <v>779</v>
      </c>
      <c r="B42" s="636" t="str">
        <f>"SP_"&amp;'Kennisagenda onderzoekslijnen'!C63</f>
        <v>SP_EF13</v>
      </c>
      <c r="C42" s="636"/>
      <c r="D42" s="12"/>
      <c r="E42" s="715" t="str">
        <f>'Kennisagenda onderzoekslijnen'!F63</f>
        <v>Wat zijn de toekomstige eisen aan sluizencomplex en kanaal voor waterkwaliteit, ecologie en natuuropgaven (zoals vissterfte bij gemalen, blauwalgen, Natura 2000-stikstofeisen i.r.t. scheepvaart en passeerbaarheid, zoals natuurvriendelijke oevers)?</v>
      </c>
      <c r="F42" s="708"/>
      <c r="G42" s="658">
        <v>0</v>
      </c>
      <c r="H42" s="640">
        <v>1</v>
      </c>
      <c r="I42" s="640">
        <v>1</v>
      </c>
      <c r="J42" s="640">
        <v>2</v>
      </c>
      <c r="K42" s="640">
        <v>2</v>
      </c>
      <c r="L42" s="640">
        <v>1</v>
      </c>
      <c r="M42" s="659">
        <f t="shared" si="0"/>
        <v>7</v>
      </c>
      <c r="N42" s="698">
        <v>2</v>
      </c>
      <c r="O42" s="715" t="str">
        <f>'Kennisagenda onderzoekslijnen'!G63</f>
        <v>Ecologie en waterkwaliteit watersysteem</v>
      </c>
      <c r="P42" s="709"/>
      <c r="Q42" s="751"/>
      <c r="R42" s="710"/>
      <c r="S42" s="287"/>
      <c r="T42" s="12"/>
      <c r="U42" s="12"/>
      <c r="V42" s="12"/>
      <c r="W42" s="12"/>
      <c r="X42" s="286"/>
      <c r="Y42" s="664" t="s">
        <v>781</v>
      </c>
      <c r="Z42" s="287"/>
      <c r="AA42" s="12"/>
      <c r="AB42" s="12"/>
      <c r="AC42" s="12"/>
      <c r="AD42" s="12"/>
      <c r="AE42" s="12"/>
      <c r="AG42" s="647"/>
      <c r="AH42" s="288"/>
      <c r="AI42" s="648"/>
      <c r="AJ42" s="647"/>
      <c r="AK42" s="288"/>
      <c r="AL42" s="288"/>
      <c r="AM42" s="288"/>
      <c r="AN42" s="288"/>
      <c r="AO42" s="288"/>
      <c r="AP42" s="288"/>
      <c r="AQ42" s="288"/>
      <c r="AR42" s="288"/>
      <c r="AS42" s="288"/>
      <c r="AT42" s="288"/>
      <c r="AU42" s="288"/>
      <c r="AV42" s="648"/>
      <c r="AW42" s="647"/>
      <c r="AX42" s="288"/>
      <c r="AY42" s="648"/>
    </row>
    <row r="43" spans="1:51" ht="39" customHeight="1" x14ac:dyDescent="0.25">
      <c r="A43" s="636" t="s">
        <v>779</v>
      </c>
      <c r="B43" s="637" t="str">
        <f>"SP_"&amp;'Kennisagenda onderzoekslijnen'!C90</f>
        <v>SP_EF14</v>
      </c>
      <c r="C43" s="636"/>
      <c r="D43" s="12"/>
      <c r="E43" s="715" t="str">
        <f>'Kennisagenda onderzoekslijnen'!F90</f>
        <v>Als de oude sluis een monumentstatus krijgt, wat betekent dit voor B&amp;O en Vernieuwing?</v>
      </c>
      <c r="F43" s="708"/>
      <c r="G43" s="658">
        <v>2</v>
      </c>
      <c r="H43" s="640">
        <v>1</v>
      </c>
      <c r="I43" s="640">
        <v>1</v>
      </c>
      <c r="J43" s="640">
        <v>1</v>
      </c>
      <c r="K43" s="640">
        <v>2</v>
      </c>
      <c r="L43" s="640">
        <v>2</v>
      </c>
      <c r="M43" s="659">
        <f t="shared" si="0"/>
        <v>9</v>
      </c>
      <c r="N43" s="698">
        <v>2</v>
      </c>
      <c r="O43" s="715" t="str">
        <f>'Kennisagenda onderzoekslijnen'!G90</f>
        <v>Stategie, afweging en keuzes</v>
      </c>
      <c r="P43" s="709"/>
      <c r="Q43" s="751"/>
      <c r="R43" s="710"/>
      <c r="S43" s="287"/>
      <c r="T43" s="12"/>
      <c r="U43" s="12"/>
      <c r="V43" s="12"/>
      <c r="W43" s="12"/>
      <c r="X43" s="286"/>
      <c r="Y43" s="664" t="s">
        <v>781</v>
      </c>
      <c r="Z43" s="711"/>
      <c r="AA43" s="712"/>
      <c r="AB43" s="12"/>
      <c r="AC43" s="12"/>
      <c r="AD43" s="12"/>
      <c r="AE43" s="12"/>
      <c r="AG43" s="647"/>
      <c r="AH43" s="288"/>
      <c r="AI43" s="648"/>
      <c r="AJ43" s="647"/>
      <c r="AK43" s="288"/>
      <c r="AL43" s="288"/>
      <c r="AM43" s="288"/>
      <c r="AN43" s="288"/>
      <c r="AO43" s="288"/>
      <c r="AP43" s="288"/>
      <c r="AQ43" s="288"/>
      <c r="AR43" s="288"/>
      <c r="AS43" s="288"/>
      <c r="AT43" s="288"/>
      <c r="AU43" s="288"/>
      <c r="AV43" s="648"/>
      <c r="AW43" s="647"/>
      <c r="AX43" s="288"/>
      <c r="AY43" s="648"/>
    </row>
    <row r="44" spans="1:51" ht="39" customHeight="1" x14ac:dyDescent="0.25">
      <c r="A44" s="636" t="s">
        <v>779</v>
      </c>
      <c r="B44" s="637" t="str">
        <f>"SP_"&amp;'Kennisagenda onderzoekslijnen'!C80</f>
        <v>SP_EF15</v>
      </c>
      <c r="C44" s="636"/>
      <c r="D44" s="12"/>
      <c r="E44" s="715" t="str">
        <f>'Kennisagenda onderzoekslijnen'!F80</f>
        <v xml:space="preserve">Wat zijn de beschikbaarheidseisen van schutsluizen –  harde eisen ten opzichte van wensen (schuttijden / passagetijden en stremmingen) nu en in de toekomst? </v>
      </c>
      <c r="F44" s="708" t="s">
        <v>797</v>
      </c>
      <c r="G44" s="658">
        <v>1</v>
      </c>
      <c r="H44" s="640">
        <v>1</v>
      </c>
      <c r="I44" s="640">
        <v>2</v>
      </c>
      <c r="J44" s="640">
        <v>1</v>
      </c>
      <c r="K44" s="640">
        <v>2</v>
      </c>
      <c r="L44" s="640">
        <v>2</v>
      </c>
      <c r="M44" s="659">
        <f t="shared" si="0"/>
        <v>9</v>
      </c>
      <c r="N44" s="698">
        <v>2</v>
      </c>
      <c r="O44" s="715" t="str">
        <f>'Kennisagenda onderzoekslijnen'!G80</f>
        <v>Beschikbaarheid en robuustheid</v>
      </c>
      <c r="P44" s="709"/>
      <c r="Q44" s="751"/>
      <c r="R44" s="710"/>
      <c r="S44" s="287"/>
      <c r="T44" s="12"/>
      <c r="U44" s="12"/>
      <c r="V44" s="12"/>
      <c r="W44" s="12"/>
      <c r="X44" s="286"/>
      <c r="Y44" s="664" t="s">
        <v>781</v>
      </c>
      <c r="Z44" s="287"/>
      <c r="AA44" s="12"/>
      <c r="AB44" s="12"/>
      <c r="AC44" s="12"/>
      <c r="AD44" s="12"/>
      <c r="AE44" s="12"/>
      <c r="AG44" s="647"/>
      <c r="AH44" s="288"/>
      <c r="AI44" s="648"/>
      <c r="AJ44" s="647"/>
      <c r="AK44" s="288"/>
      <c r="AL44" s="288"/>
      <c r="AM44" s="288"/>
      <c r="AN44" s="288"/>
      <c r="AO44" s="288"/>
      <c r="AP44" s="288"/>
      <c r="AQ44" s="288"/>
      <c r="AR44" s="288"/>
      <c r="AS44" s="288"/>
      <c r="AT44" s="288"/>
      <c r="AU44" s="288"/>
      <c r="AV44" s="648"/>
      <c r="AW44" s="647"/>
      <c r="AX44" s="288"/>
      <c r="AY44" s="648"/>
    </row>
    <row r="45" spans="1:51" ht="39" customHeight="1" x14ac:dyDescent="0.25">
      <c r="A45" s="636" t="s">
        <v>779</v>
      </c>
      <c r="B45" s="636" t="str">
        <f>"SP_"&amp;'Kennisagenda onderzoekslijnen'!C68</f>
        <v>SP_EF16</v>
      </c>
      <c r="C45" s="636"/>
      <c r="D45" s="12"/>
      <c r="E45" s="715" t="str">
        <f>'Kennisagenda onderzoekslijnen'!F68</f>
        <v>Voldoet sluizencomplex Panheel aan richtlijn vaarwegen?</v>
      </c>
      <c r="F45" s="708"/>
      <c r="G45" s="658">
        <v>1</v>
      </c>
      <c r="H45" s="640">
        <v>1</v>
      </c>
      <c r="I45" s="640">
        <v>2</v>
      </c>
      <c r="J45" s="640">
        <v>1</v>
      </c>
      <c r="K45" s="640">
        <v>1</v>
      </c>
      <c r="L45" s="640">
        <v>1</v>
      </c>
      <c r="M45" s="659">
        <f t="shared" si="0"/>
        <v>7</v>
      </c>
      <c r="N45" s="698">
        <v>1</v>
      </c>
      <c r="O45" s="715" t="str">
        <f>'Kennisagenda onderzoekslijnen'!G68</f>
        <v>Functies van het complex in het netwerk (scheepvaart, weg en water)</v>
      </c>
      <c r="P45" s="709"/>
      <c r="Q45" s="751"/>
      <c r="R45" s="710"/>
      <c r="S45" s="287"/>
      <c r="T45" s="12"/>
      <c r="U45" s="12"/>
      <c r="V45" s="12"/>
      <c r="W45" s="12"/>
      <c r="X45" s="286"/>
      <c r="Y45" s="664" t="s">
        <v>784</v>
      </c>
      <c r="Z45" s="711"/>
      <c r="AA45" s="712"/>
      <c r="AB45" s="12"/>
      <c r="AC45" s="12"/>
      <c r="AD45" s="12"/>
      <c r="AE45" s="12"/>
      <c r="AG45" s="647"/>
      <c r="AH45" s="288"/>
      <c r="AI45" s="648"/>
      <c r="AJ45" s="647"/>
      <c r="AK45" s="288"/>
      <c r="AL45" s="288"/>
      <c r="AM45" s="288"/>
      <c r="AN45" s="288"/>
      <c r="AO45" s="288"/>
      <c r="AP45" s="288"/>
      <c r="AQ45" s="288"/>
      <c r="AR45" s="288"/>
      <c r="AS45" s="288"/>
      <c r="AT45" s="288"/>
      <c r="AU45" s="288"/>
      <c r="AV45" s="648"/>
      <c r="AW45" s="647"/>
      <c r="AX45" s="288"/>
      <c r="AY45" s="648"/>
    </row>
    <row r="46" spans="1:51" ht="39" customHeight="1" x14ac:dyDescent="0.25">
      <c r="A46" s="636" t="s">
        <v>779</v>
      </c>
      <c r="B46" s="636" t="str">
        <f>"SP_"&amp;'Kennisagenda onderzoekslijnen'!C69</f>
        <v>SP_EF17</v>
      </c>
      <c r="C46" s="636"/>
      <c r="D46" s="12"/>
      <c r="E46" s="715" t="str">
        <f>'Kennisagenda onderzoekslijnen'!F69</f>
        <v xml:space="preserve">Wat is de verwachte ontwikkeling van de binnenvaart en gebruik van Sluizencomplex Panheel (incl. voorhavens) en welke voorzieningen zijn hiervoor nodig? </v>
      </c>
      <c r="F46" s="708"/>
      <c r="G46" s="658">
        <v>0</v>
      </c>
      <c r="H46" s="640">
        <v>1</v>
      </c>
      <c r="I46" s="640">
        <v>2</v>
      </c>
      <c r="J46" s="640">
        <v>1</v>
      </c>
      <c r="K46" s="640">
        <v>1</v>
      </c>
      <c r="L46" s="640">
        <v>1</v>
      </c>
      <c r="M46" s="659">
        <f t="shared" si="0"/>
        <v>6</v>
      </c>
      <c r="N46" s="698">
        <v>2</v>
      </c>
      <c r="O46" s="715" t="str">
        <f>'Kennisagenda onderzoekslijnen'!G69</f>
        <v>Functies van het complex in het netwerk (scheepvaart, weg en water)</v>
      </c>
      <c r="P46" s="709"/>
      <c r="Q46" s="751"/>
      <c r="R46" s="710"/>
      <c r="S46" s="287"/>
      <c r="T46" s="12"/>
      <c r="U46" s="12"/>
      <c r="V46" s="12"/>
      <c r="W46" s="12"/>
      <c r="X46" s="286"/>
      <c r="Y46" s="664" t="s">
        <v>784</v>
      </c>
      <c r="Z46" s="287"/>
      <c r="AA46" s="12"/>
      <c r="AB46" s="12"/>
      <c r="AC46" s="12"/>
      <c r="AD46" s="12"/>
      <c r="AE46" s="12"/>
      <c r="AG46" s="647"/>
      <c r="AH46" s="288"/>
      <c r="AI46" s="648"/>
      <c r="AJ46" s="647"/>
      <c r="AK46" s="288"/>
      <c r="AL46" s="288"/>
      <c r="AM46" s="288"/>
      <c r="AN46" s="288"/>
      <c r="AO46" s="288"/>
      <c r="AP46" s="288"/>
      <c r="AQ46" s="288"/>
      <c r="AR46" s="288"/>
      <c r="AS46" s="288"/>
      <c r="AT46" s="288"/>
      <c r="AU46" s="288"/>
      <c r="AV46" s="648"/>
      <c r="AW46" s="647"/>
      <c r="AX46" s="288"/>
      <c r="AY46" s="648"/>
    </row>
    <row r="47" spans="1:51" ht="39" customHeight="1" x14ac:dyDescent="0.25">
      <c r="A47" s="636" t="s">
        <v>779</v>
      </c>
      <c r="B47" s="636" t="str">
        <f>"SP_"&amp;'Kennisagenda onderzoekslijnen'!C72</f>
        <v>SP_EF18</v>
      </c>
      <c r="C47" s="636"/>
      <c r="D47" s="12"/>
      <c r="E47" s="715" t="str">
        <f>'Kennisagenda onderzoekslijnen'!F72</f>
        <v>Wat zijn de richtllijnen rondom walstroom (stroomvoorziening (electrische) schepen) bij sluizen? Wat zijn de kaders voor walstroom bij de rijksaanlegplaatsen? Voldoet de walstroomvoorziening van sluizencomplex Panheel aan de eisen?</v>
      </c>
      <c r="F47" s="708"/>
      <c r="G47" s="658">
        <v>0</v>
      </c>
      <c r="H47" s="640">
        <v>0</v>
      </c>
      <c r="I47" s="640">
        <v>2</v>
      </c>
      <c r="J47" s="640">
        <v>1</v>
      </c>
      <c r="K47" s="640">
        <v>1</v>
      </c>
      <c r="L47" s="640">
        <v>0</v>
      </c>
      <c r="M47" s="659">
        <f t="shared" si="0"/>
        <v>4</v>
      </c>
      <c r="N47" s="698">
        <v>3</v>
      </c>
      <c r="O47" s="715" t="str">
        <f>'Kennisagenda onderzoekslijnen'!G72</f>
        <v>Functies van het complex in het netwerk (scheepvaart, weg en water)</v>
      </c>
      <c r="P47" s="658"/>
      <c r="Q47" s="753"/>
      <c r="R47" s="659"/>
      <c r="S47" s="287"/>
      <c r="T47" s="12"/>
      <c r="U47" s="12"/>
      <c r="V47" s="12"/>
      <c r="W47" s="12"/>
      <c r="X47" s="286"/>
      <c r="Y47" s="664" t="s">
        <v>781</v>
      </c>
      <c r="Z47" s="711"/>
      <c r="AA47" s="712"/>
      <c r="AB47" s="12"/>
      <c r="AC47" s="12"/>
      <c r="AD47" s="12"/>
      <c r="AE47" s="12"/>
      <c r="AG47" s="647"/>
      <c r="AH47" s="288"/>
      <c r="AI47" s="648"/>
      <c r="AJ47" s="647"/>
      <c r="AK47" s="288"/>
      <c r="AL47" s="288"/>
      <c r="AM47" s="288"/>
      <c r="AN47" s="288"/>
      <c r="AO47" s="288"/>
      <c r="AP47" s="288"/>
      <c r="AQ47" s="288"/>
      <c r="AR47" s="288"/>
      <c r="AS47" s="288"/>
      <c r="AT47" s="288"/>
      <c r="AU47" s="288"/>
      <c r="AV47" s="648"/>
      <c r="AW47" s="647"/>
      <c r="AX47" s="288"/>
      <c r="AY47" s="648"/>
    </row>
    <row r="48" spans="1:51" ht="39" customHeight="1" x14ac:dyDescent="0.25">
      <c r="A48" s="636" t="s">
        <v>779</v>
      </c>
      <c r="B48" s="636" t="str">
        <f>"SP_"&amp;'Kennisagenda onderzoekslijnen'!C96</f>
        <v>SP_EF19</v>
      </c>
      <c r="C48" s="636"/>
      <c r="D48" s="12"/>
      <c r="E48" s="715" t="str">
        <f>'Kennisagenda onderzoekslijnen'!F96</f>
        <v>Waar kun je bezuinigen bij sluis Panheel zonder dat de veiligheid en functies in geding komen?</v>
      </c>
      <c r="F48" s="708"/>
      <c r="G48" s="658">
        <v>1</v>
      </c>
      <c r="H48" s="640">
        <v>1</v>
      </c>
      <c r="I48" s="640">
        <v>2</v>
      </c>
      <c r="J48" s="640">
        <v>1</v>
      </c>
      <c r="K48" s="640">
        <v>2</v>
      </c>
      <c r="L48" s="640">
        <v>1</v>
      </c>
      <c r="M48" s="659">
        <f t="shared" si="0"/>
        <v>8</v>
      </c>
      <c r="N48" s="698">
        <v>2</v>
      </c>
      <c r="O48" s="715" t="str">
        <f>'Kennisagenda onderzoekslijnen'!G96</f>
        <v>Stategie, afweging en keuzes</v>
      </c>
      <c r="P48" s="709"/>
      <c r="Q48" s="751"/>
      <c r="R48" s="710"/>
      <c r="S48" s="287"/>
      <c r="T48" s="12"/>
      <c r="U48" s="12"/>
      <c r="V48" s="12"/>
      <c r="W48" s="12"/>
      <c r="X48" s="286"/>
      <c r="Y48" s="664" t="s">
        <v>784</v>
      </c>
      <c r="Z48" s="287"/>
      <c r="AA48" s="12"/>
      <c r="AB48" s="12"/>
      <c r="AC48" s="12"/>
      <c r="AD48" s="12"/>
      <c r="AE48" s="12"/>
      <c r="AG48" s="647"/>
      <c r="AH48" s="288"/>
      <c r="AI48" s="648"/>
      <c r="AJ48" s="647"/>
      <c r="AK48" s="288"/>
      <c r="AL48" s="288"/>
      <c r="AM48" s="288"/>
      <c r="AN48" s="288"/>
      <c r="AO48" s="288"/>
      <c r="AP48" s="288"/>
      <c r="AQ48" s="288"/>
      <c r="AR48" s="288"/>
      <c r="AS48" s="288"/>
      <c r="AT48" s="288"/>
      <c r="AU48" s="288"/>
      <c r="AV48" s="648"/>
      <c r="AW48" s="647"/>
      <c r="AX48" s="288"/>
      <c r="AY48" s="648"/>
    </row>
    <row r="49" spans="1:51" ht="39" customHeight="1" x14ac:dyDescent="0.25">
      <c r="A49" s="636" t="s">
        <v>779</v>
      </c>
      <c r="B49" s="637" t="str">
        <f>"SP_"&amp;'Kennisagenda onderzoekslijnen'!C91</f>
        <v>SP_EF20</v>
      </c>
      <c r="C49" s="636"/>
      <c r="D49" s="12"/>
      <c r="E49" s="715" t="str">
        <f>'Kennisagenda onderzoekslijnen'!F91</f>
        <v xml:space="preserve">Hoe kunnen de spaarbekkens, riolen en het nivelleermiddel van de oude (noordelijke) sluis technisch en functioneel weer in gebruik worden genomen? </v>
      </c>
      <c r="F49" s="708"/>
      <c r="G49" s="658">
        <v>1</v>
      </c>
      <c r="H49" s="640">
        <v>3</v>
      </c>
      <c r="I49" s="640">
        <v>1</v>
      </c>
      <c r="J49" s="640">
        <v>1</v>
      </c>
      <c r="K49" s="640">
        <v>2</v>
      </c>
      <c r="L49" s="640">
        <v>1</v>
      </c>
      <c r="M49" s="659">
        <f t="shared" si="0"/>
        <v>9</v>
      </c>
      <c r="N49" s="698">
        <v>2</v>
      </c>
      <c r="O49" s="715" t="str">
        <f>'Kennisagenda onderzoekslijnen'!G91</f>
        <v>Stategie, afweging en keuzes</v>
      </c>
      <c r="P49" s="709"/>
      <c r="Q49" s="751"/>
      <c r="R49" s="710"/>
      <c r="S49" s="287"/>
      <c r="T49" s="12"/>
      <c r="U49" s="12"/>
      <c r="V49" s="12"/>
      <c r="W49" s="12"/>
      <c r="X49" s="286"/>
      <c r="Y49" s="664" t="s">
        <v>784</v>
      </c>
      <c r="Z49" s="711"/>
      <c r="AA49" s="712"/>
      <c r="AB49" s="12"/>
      <c r="AC49" s="12"/>
      <c r="AD49" s="12"/>
      <c r="AE49" s="12"/>
      <c r="AG49" s="647"/>
      <c r="AH49" s="288"/>
      <c r="AI49" s="648"/>
      <c r="AJ49" s="647"/>
      <c r="AK49" s="288"/>
      <c r="AL49" s="288"/>
      <c r="AM49" s="288"/>
      <c r="AN49" s="288"/>
      <c r="AO49" s="288"/>
      <c r="AP49" s="288"/>
      <c r="AQ49" s="288"/>
      <c r="AR49" s="288"/>
      <c r="AS49" s="288"/>
      <c r="AT49" s="288"/>
      <c r="AU49" s="288"/>
      <c r="AV49" s="648"/>
      <c r="AW49" s="647"/>
      <c r="AX49" s="288"/>
      <c r="AY49" s="648"/>
    </row>
    <row r="50" spans="1:51" ht="39" customHeight="1" x14ac:dyDescent="0.25">
      <c r="A50" s="636" t="s">
        <v>779</v>
      </c>
      <c r="B50" s="636" t="str">
        <f>"SP_"&amp;'Kennisagenda onderzoekslijnen'!C92</f>
        <v>SP_EF21</v>
      </c>
      <c r="C50" s="636"/>
      <c r="D50" s="12"/>
      <c r="E50" s="715" t="str">
        <f>'Kennisagenda onderzoekslijnen'!F92</f>
        <v>Welke rol kan de oude sluis (inclusief werkende spaarbekkens) spelen in het minimaliseren van watergebruik binnen het sluizencomplex Panheel, en welke maatregelen (zoals herstel of aanpassing van de nieuwe sluis) zijn daarvoor het meest effectief?</v>
      </c>
      <c r="F50" s="708" t="s">
        <v>798</v>
      </c>
      <c r="G50" s="658">
        <v>0</v>
      </c>
      <c r="H50" s="640">
        <v>2</v>
      </c>
      <c r="I50" s="640">
        <v>1</v>
      </c>
      <c r="J50" s="640">
        <v>0</v>
      </c>
      <c r="K50" s="640">
        <v>2</v>
      </c>
      <c r="L50" s="640">
        <v>2</v>
      </c>
      <c r="M50" s="659">
        <f t="shared" si="0"/>
        <v>7</v>
      </c>
      <c r="N50" s="698">
        <v>2</v>
      </c>
      <c r="O50" s="715" t="str">
        <f>'Kennisagenda onderzoekslijnen'!G92</f>
        <v>Stategie, afweging en keuzes</v>
      </c>
      <c r="P50" s="709"/>
      <c r="Q50" s="751"/>
      <c r="R50" s="710"/>
      <c r="S50" s="287"/>
      <c r="T50" s="12"/>
      <c r="U50" s="12"/>
      <c r="V50" s="12"/>
      <c r="W50" s="12"/>
      <c r="X50" s="286"/>
      <c r="Y50" s="664" t="s">
        <v>784</v>
      </c>
      <c r="Z50" s="287"/>
      <c r="AA50" s="12"/>
      <c r="AB50" s="12"/>
      <c r="AC50" s="12"/>
      <c r="AD50" s="12"/>
      <c r="AE50" s="12"/>
      <c r="AG50" s="647"/>
      <c r="AH50" s="288"/>
      <c r="AI50" s="648"/>
      <c r="AJ50" s="647"/>
      <c r="AK50" s="288"/>
      <c r="AL50" s="288"/>
      <c r="AM50" s="288"/>
      <c r="AN50" s="288"/>
      <c r="AO50" s="288"/>
      <c r="AP50" s="288"/>
      <c r="AQ50" s="288"/>
      <c r="AR50" s="288"/>
      <c r="AS50" s="288"/>
      <c r="AT50" s="288"/>
      <c r="AU50" s="288"/>
      <c r="AV50" s="648"/>
      <c r="AW50" s="647"/>
      <c r="AX50" s="288"/>
      <c r="AY50" s="648"/>
    </row>
    <row r="51" spans="1:51" ht="39" customHeight="1" x14ac:dyDescent="0.25">
      <c r="A51" s="636" t="s">
        <v>779</v>
      </c>
      <c r="B51" s="636" t="str">
        <f>"SP_"&amp;'Kennisagenda onderzoekslijnen'!C93</f>
        <v>SP_EF22</v>
      </c>
      <c r="C51" s="636"/>
      <c r="D51" s="12"/>
      <c r="E51" s="715" t="str">
        <f>'Kennisagenda onderzoekslijnen'!F93</f>
        <v>Welke integrale en ‘sober en doelmatige’ afweging is mogelijk voor ingrepen aan het sluizencomplex Panheel, rekening houdend met watergebruik, duurzaamheid, kosten en beschikbaarheid, en welke methoden (zoals LCC, LCA en de bedrijfswaardenmatrix) zijn daarbij geschikt?</v>
      </c>
      <c r="F51" s="708"/>
      <c r="G51" s="658">
        <v>0</v>
      </c>
      <c r="H51" s="640">
        <v>1</v>
      </c>
      <c r="I51" s="640">
        <v>1</v>
      </c>
      <c r="J51" s="640">
        <v>1</v>
      </c>
      <c r="K51" s="640">
        <v>3</v>
      </c>
      <c r="L51" s="640">
        <v>1</v>
      </c>
      <c r="M51" s="659">
        <f t="shared" si="0"/>
        <v>7</v>
      </c>
      <c r="N51" s="698">
        <v>2</v>
      </c>
      <c r="O51" s="715" t="str">
        <f>'Kennisagenda onderzoekslijnen'!G93</f>
        <v>Stategie, afweging en keuzes</v>
      </c>
      <c r="P51" s="709"/>
      <c r="Q51" s="751"/>
      <c r="R51" s="710"/>
      <c r="S51" s="287"/>
      <c r="T51" s="12"/>
      <c r="U51" s="12"/>
      <c r="V51" s="12"/>
      <c r="W51" s="12"/>
      <c r="X51" s="286"/>
      <c r="Y51" s="664" t="s">
        <v>781</v>
      </c>
      <c r="Z51" s="711"/>
      <c r="AA51" s="712"/>
      <c r="AB51" s="12"/>
      <c r="AC51" s="12"/>
      <c r="AD51" s="12"/>
      <c r="AE51" s="12"/>
      <c r="AG51" s="647"/>
      <c r="AH51" s="288"/>
      <c r="AI51" s="648"/>
      <c r="AJ51" s="647"/>
      <c r="AK51" s="288"/>
      <c r="AL51" s="288"/>
      <c r="AM51" s="288"/>
      <c r="AN51" s="288"/>
      <c r="AO51" s="288"/>
      <c r="AP51" s="288"/>
      <c r="AQ51" s="288"/>
      <c r="AR51" s="288"/>
      <c r="AS51" s="288"/>
      <c r="AT51" s="288"/>
      <c r="AU51" s="288"/>
      <c r="AV51" s="648"/>
      <c r="AW51" s="647"/>
      <c r="AX51" s="288"/>
      <c r="AY51" s="648"/>
    </row>
    <row r="52" spans="1:51" ht="39" customHeight="1" x14ac:dyDescent="0.25">
      <c r="A52" s="636" t="s">
        <v>779</v>
      </c>
      <c r="B52" s="636" t="str">
        <f>"SP_"&amp;'Kennisagenda onderzoekslijnen'!C62</f>
        <v>SP_EF23</v>
      </c>
      <c r="C52" s="636"/>
      <c r="D52" s="12"/>
      <c r="E52" s="715" t="str">
        <f>'Kennisagenda onderzoekslijnen'!F62</f>
        <v>Welke eisen stelt de KRW en natuurwetgeving aan het functioneren van een gemaal met betrekking tot visvriendelijkheid en vispasseerbaarheid?</v>
      </c>
      <c r="F52" s="708"/>
      <c r="G52" s="658">
        <v>0</v>
      </c>
      <c r="H52" s="640">
        <v>1</v>
      </c>
      <c r="I52" s="640">
        <v>1</v>
      </c>
      <c r="J52" s="640">
        <v>2</v>
      </c>
      <c r="K52" s="640">
        <v>1</v>
      </c>
      <c r="L52" s="640">
        <v>1</v>
      </c>
      <c r="M52" s="659">
        <f t="shared" si="0"/>
        <v>6</v>
      </c>
      <c r="N52" s="698">
        <v>2</v>
      </c>
      <c r="O52" s="715" t="str">
        <f>'Kennisagenda onderzoekslijnen'!G62</f>
        <v>Ecologie en waterkwaliteit watersysteem</v>
      </c>
      <c r="P52" s="709"/>
      <c r="Q52" s="751"/>
      <c r="R52" s="710"/>
      <c r="S52" s="287"/>
      <c r="T52" s="12"/>
      <c r="U52" s="12"/>
      <c r="V52" s="12"/>
      <c r="W52" s="12"/>
      <c r="X52" s="286"/>
      <c r="Y52" s="664" t="s">
        <v>781</v>
      </c>
      <c r="Z52" s="287"/>
      <c r="AA52" s="12"/>
      <c r="AB52" s="12"/>
      <c r="AC52" s="12"/>
      <c r="AD52" s="12"/>
      <c r="AE52" s="12"/>
      <c r="AG52" s="647"/>
      <c r="AH52" s="288"/>
      <c r="AI52" s="648"/>
      <c r="AJ52" s="647"/>
      <c r="AK52" s="288"/>
      <c r="AL52" s="288"/>
      <c r="AM52" s="288"/>
      <c r="AN52" s="288"/>
      <c r="AO52" s="288"/>
      <c r="AP52" s="288"/>
      <c r="AQ52" s="288"/>
      <c r="AR52" s="288"/>
      <c r="AS52" s="288"/>
      <c r="AT52" s="288"/>
      <c r="AU52" s="288"/>
      <c r="AV52" s="648"/>
      <c r="AW52" s="647"/>
      <c r="AX52" s="288"/>
      <c r="AY52" s="648"/>
    </row>
    <row r="53" spans="1:51" ht="39" customHeight="1" x14ac:dyDescent="0.25">
      <c r="A53" s="636" t="s">
        <v>779</v>
      </c>
      <c r="B53" s="636" t="str">
        <f>"SP_"&amp;'Kennisagenda onderzoekslijnen'!C64</f>
        <v>SP_EF24</v>
      </c>
      <c r="C53" s="636"/>
      <c r="D53" s="12"/>
      <c r="E53" s="715" t="str">
        <f>'Kennisagenda onderzoekslijnen'!F64</f>
        <v>Welke maatregelen zijn mogelijk om het gemaal visvriendelijker (voorkomen vermaling) te maken en wat is het effect daarvan op functioneren en prestaties?</v>
      </c>
      <c r="F53" s="708"/>
      <c r="G53" s="658">
        <v>0</v>
      </c>
      <c r="H53" s="640">
        <v>1</v>
      </c>
      <c r="I53" s="640">
        <v>0</v>
      </c>
      <c r="J53" s="640">
        <v>2</v>
      </c>
      <c r="K53" s="640">
        <v>2</v>
      </c>
      <c r="L53" s="640">
        <v>2</v>
      </c>
      <c r="M53" s="659">
        <f t="shared" si="0"/>
        <v>7</v>
      </c>
      <c r="N53" s="698">
        <v>2</v>
      </c>
      <c r="O53" s="715" t="str">
        <f>'Kennisagenda onderzoekslijnen'!G64</f>
        <v>Ecologie en waterkwaliteit watersysteem</v>
      </c>
      <c r="P53" s="709"/>
      <c r="Q53" s="751"/>
      <c r="R53" s="710"/>
      <c r="S53" s="287"/>
      <c r="T53" s="12"/>
      <c r="U53" s="12"/>
      <c r="V53" s="12"/>
      <c r="W53" s="12"/>
      <c r="X53" s="286"/>
      <c r="Y53" s="664" t="s">
        <v>781</v>
      </c>
      <c r="Z53" s="711"/>
      <c r="AA53" s="712"/>
      <c r="AB53" s="12"/>
      <c r="AC53" s="12"/>
      <c r="AD53" s="12"/>
      <c r="AE53" s="12"/>
      <c r="AG53" s="647"/>
      <c r="AH53" s="288"/>
      <c r="AI53" s="648"/>
      <c r="AJ53" s="647"/>
      <c r="AK53" s="288"/>
      <c r="AL53" s="288"/>
      <c r="AM53" s="288"/>
      <c r="AN53" s="288"/>
      <c r="AO53" s="288"/>
      <c r="AP53" s="288"/>
      <c r="AQ53" s="288"/>
      <c r="AR53" s="288"/>
      <c r="AS53" s="288"/>
      <c r="AT53" s="288"/>
      <c r="AU53" s="288"/>
      <c r="AV53" s="648"/>
      <c r="AW53" s="647"/>
      <c r="AX53" s="288"/>
      <c r="AY53" s="648"/>
    </row>
    <row r="54" spans="1:51" ht="39" customHeight="1" x14ac:dyDescent="0.25">
      <c r="A54" s="636" t="s">
        <v>779</v>
      </c>
      <c r="B54" s="636" t="str">
        <f>"SP_"&amp;'Kennisagenda onderzoekslijnen'!C57</f>
        <v>SP_A1</v>
      </c>
      <c r="C54" s="636"/>
      <c r="D54" s="12"/>
      <c r="E54" s="715" t="str">
        <f>'Kennisagenda onderzoekslijnen'!F57</f>
        <v>Hoe kunnen klimaatscenario’s worden vertaald naar hydraulische randvoorwaarden voor het functioneren en de beoordeling van het sluizencomplex?</v>
      </c>
      <c r="F54" s="708" t="s">
        <v>799</v>
      </c>
      <c r="G54" s="658">
        <v>2</v>
      </c>
      <c r="H54" s="640">
        <v>2</v>
      </c>
      <c r="I54" s="640">
        <v>1</v>
      </c>
      <c r="J54" s="640">
        <v>1</v>
      </c>
      <c r="K54" s="640">
        <v>1</v>
      </c>
      <c r="L54" s="640">
        <v>1</v>
      </c>
      <c r="M54" s="659">
        <f t="shared" si="0"/>
        <v>8</v>
      </c>
      <c r="N54" s="698">
        <v>2</v>
      </c>
      <c r="O54" s="715" t="str">
        <f>'Kennisagenda onderzoekslijnen'!G57</f>
        <v>Watersysteem en waterbeschikbaarheid</v>
      </c>
      <c r="P54" s="709"/>
      <c r="Q54" s="751"/>
      <c r="R54" s="710"/>
      <c r="S54" s="287"/>
      <c r="T54" s="12"/>
      <c r="U54" s="12"/>
      <c r="V54" s="12"/>
      <c r="W54" s="12"/>
      <c r="X54" s="286"/>
      <c r="Y54" s="664" t="s">
        <v>781</v>
      </c>
      <c r="Z54" s="287"/>
      <c r="AA54" s="12"/>
      <c r="AB54" s="12"/>
      <c r="AC54" s="12"/>
      <c r="AD54" s="12"/>
      <c r="AE54" s="12"/>
      <c r="AG54" s="647"/>
      <c r="AH54" s="288"/>
      <c r="AI54" s="648"/>
      <c r="AJ54" s="647"/>
      <c r="AK54" s="288"/>
      <c r="AL54" s="288"/>
      <c r="AM54" s="288"/>
      <c r="AN54" s="288"/>
      <c r="AO54" s="288"/>
      <c r="AP54" s="288"/>
      <c r="AQ54" s="288"/>
      <c r="AR54" s="288"/>
      <c r="AS54" s="288"/>
      <c r="AT54" s="288"/>
      <c r="AU54" s="288"/>
      <c r="AV54" s="648"/>
      <c r="AW54" s="647"/>
      <c r="AX54" s="288"/>
      <c r="AY54" s="648"/>
    </row>
    <row r="55" spans="1:51" ht="39" customHeight="1" x14ac:dyDescent="0.25">
      <c r="A55" s="636" t="s">
        <v>779</v>
      </c>
      <c r="B55" s="637" t="str">
        <f>"SP_"&amp;'Kennisagenda onderzoekslijnen'!C58</f>
        <v>SP_A2</v>
      </c>
      <c r="C55" s="636"/>
      <c r="D55" s="12"/>
      <c r="E55" s="715" t="str">
        <f>'Kennisagenda onderzoekslijnen'!F58</f>
        <v>Hoe kunnen klimaatscenario’s worden vertaald naar lokale omstandigheden en randvoorwaarden voor het functioneren van het sluizencomplex?</v>
      </c>
      <c r="F55" s="708" t="s">
        <v>799</v>
      </c>
      <c r="G55" s="658">
        <v>2</v>
      </c>
      <c r="H55" s="640">
        <v>2</v>
      </c>
      <c r="I55" s="640">
        <v>1</v>
      </c>
      <c r="J55" s="640">
        <v>1</v>
      </c>
      <c r="K55" s="640">
        <v>2</v>
      </c>
      <c r="L55" s="640">
        <v>1</v>
      </c>
      <c r="M55" s="659">
        <f t="shared" si="0"/>
        <v>9</v>
      </c>
      <c r="N55" s="698">
        <v>2</v>
      </c>
      <c r="O55" s="715" t="str">
        <f>'Kennisagenda onderzoekslijnen'!G58</f>
        <v>Watersysteem en waterbeschikbaarheid</v>
      </c>
      <c r="P55" s="709"/>
      <c r="Q55" s="751"/>
      <c r="R55" s="710"/>
      <c r="S55" s="287"/>
      <c r="T55" s="12"/>
      <c r="U55" s="12"/>
      <c r="V55" s="12"/>
      <c r="W55" s="12"/>
      <c r="X55" s="286"/>
      <c r="Y55" s="664" t="s">
        <v>781</v>
      </c>
      <c r="Z55" s="711"/>
      <c r="AA55" s="712"/>
      <c r="AB55" s="12"/>
      <c r="AC55" s="12"/>
      <c r="AD55" s="12"/>
      <c r="AE55" s="12"/>
      <c r="AG55" s="647"/>
      <c r="AH55" s="288"/>
      <c r="AI55" s="648"/>
      <c r="AJ55" s="647"/>
      <c r="AK55" s="288"/>
      <c r="AL55" s="288"/>
      <c r="AM55" s="288"/>
      <c r="AN55" s="288"/>
      <c r="AO55" s="288"/>
      <c r="AP55" s="288"/>
      <c r="AQ55" s="288"/>
      <c r="AR55" s="288"/>
      <c r="AS55" s="288"/>
      <c r="AT55" s="288"/>
      <c r="AU55" s="288"/>
      <c r="AV55" s="648"/>
      <c r="AW55" s="647"/>
      <c r="AX55" s="288"/>
      <c r="AY55" s="648"/>
    </row>
    <row r="56" spans="1:51" ht="39" customHeight="1" x14ac:dyDescent="0.25">
      <c r="A56" s="636" t="s">
        <v>779</v>
      </c>
      <c r="B56" s="637" t="str">
        <f>"SP_"&amp;'Kennisagenda onderzoekslijnen'!C97</f>
        <v>SP_A3</v>
      </c>
      <c r="C56" s="636"/>
      <c r="D56" s="12"/>
      <c r="E56" s="715" t="str">
        <f>'Kennisagenda onderzoekslijnen'!F97</f>
        <v>Wat wordt de toekomstige afweging tussen duurzaamheid vs. verdringingsreeks, maar ook energieverbruik en circulariteit van aanleveren van componenten bij sluizen?</v>
      </c>
      <c r="F56" s="708" t="s">
        <v>800</v>
      </c>
      <c r="G56" s="658">
        <v>1</v>
      </c>
      <c r="H56" s="640">
        <v>2</v>
      </c>
      <c r="I56" s="640">
        <v>2</v>
      </c>
      <c r="J56" s="640">
        <v>1</v>
      </c>
      <c r="K56" s="640">
        <v>1</v>
      </c>
      <c r="L56" s="640">
        <v>2</v>
      </c>
      <c r="M56" s="659">
        <f t="shared" si="0"/>
        <v>9</v>
      </c>
      <c r="N56" s="698">
        <v>2</v>
      </c>
      <c r="O56" s="715" t="str">
        <f>'Kennisagenda onderzoekslijnen'!G97</f>
        <v>Stategie, afweging en keuzes</v>
      </c>
      <c r="P56" s="709"/>
      <c r="Q56" s="751"/>
      <c r="R56" s="710"/>
      <c r="S56" s="287"/>
      <c r="T56" s="12"/>
      <c r="U56" s="12"/>
      <c r="V56" s="12"/>
      <c r="W56" s="12"/>
      <c r="X56" s="286"/>
      <c r="Y56" s="664" t="s">
        <v>781</v>
      </c>
      <c r="Z56" s="287"/>
      <c r="AA56" s="12"/>
      <c r="AB56" s="12"/>
      <c r="AC56" s="12"/>
      <c r="AD56" s="12"/>
      <c r="AE56" s="12"/>
      <c r="AG56" s="647"/>
      <c r="AH56" s="288"/>
      <c r="AI56" s="648"/>
      <c r="AJ56" s="647"/>
      <c r="AK56" s="288"/>
      <c r="AL56" s="288"/>
      <c r="AM56" s="288"/>
      <c r="AN56" s="288"/>
      <c r="AO56" s="288"/>
      <c r="AP56" s="288"/>
      <c r="AQ56" s="288"/>
      <c r="AR56" s="288"/>
      <c r="AS56" s="288"/>
      <c r="AT56" s="288"/>
      <c r="AU56" s="288"/>
      <c r="AV56" s="648"/>
      <c r="AW56" s="647"/>
      <c r="AX56" s="288"/>
      <c r="AY56" s="648"/>
    </row>
    <row r="57" spans="1:51" ht="39" customHeight="1" x14ac:dyDescent="0.25">
      <c r="A57" s="636" t="s">
        <v>779</v>
      </c>
      <c r="B57" s="636" t="str">
        <f>"SP_"&amp;'Kennisagenda onderzoekslijnen'!C98</f>
        <v>SP_A4</v>
      </c>
      <c r="C57" s="636"/>
      <c r="D57" s="12"/>
      <c r="E57" s="715" t="str">
        <f>'Kennisagenda onderzoekslijnen'!F98</f>
        <v>Hoe vertaal je de eis op netwerkniveau naar een realistische eis op complex/objecten niveau?</v>
      </c>
      <c r="F57" s="708" t="s">
        <v>801</v>
      </c>
      <c r="G57" s="658">
        <v>1</v>
      </c>
      <c r="H57" s="640">
        <v>2</v>
      </c>
      <c r="I57" s="640">
        <v>1</v>
      </c>
      <c r="J57" s="640">
        <v>2</v>
      </c>
      <c r="K57" s="640">
        <v>1</v>
      </c>
      <c r="L57" s="640">
        <v>0</v>
      </c>
      <c r="M57" s="659">
        <f t="shared" si="0"/>
        <v>7</v>
      </c>
      <c r="N57" s="698">
        <v>2</v>
      </c>
      <c r="O57" s="715" t="str">
        <f>'Kennisagenda onderzoekslijnen'!G98</f>
        <v>Stategie, afweging en keuzes</v>
      </c>
      <c r="P57" s="709"/>
      <c r="Q57" s="751"/>
      <c r="R57" s="710"/>
      <c r="S57" s="287"/>
      <c r="T57" s="12"/>
      <c r="U57" s="12"/>
      <c r="V57" s="12"/>
      <c r="W57" s="12"/>
      <c r="X57" s="286"/>
      <c r="Y57" s="664" t="s">
        <v>781</v>
      </c>
      <c r="Z57" s="711"/>
      <c r="AA57" s="712"/>
      <c r="AB57" s="12"/>
      <c r="AC57" s="12"/>
      <c r="AD57" s="12"/>
      <c r="AE57" s="12"/>
      <c r="AG57" s="647"/>
      <c r="AH57" s="288"/>
      <c r="AI57" s="648"/>
      <c r="AJ57" s="647"/>
      <c r="AK57" s="288"/>
      <c r="AL57" s="288"/>
      <c r="AM57" s="288"/>
      <c r="AN57" s="288"/>
      <c r="AO57" s="288"/>
      <c r="AP57" s="288"/>
      <c r="AQ57" s="288"/>
      <c r="AR57" s="288"/>
      <c r="AS57" s="288"/>
      <c r="AT57" s="288"/>
      <c r="AU57" s="288"/>
      <c r="AV57" s="648"/>
      <c r="AW57" s="647"/>
      <c r="AX57" s="288"/>
      <c r="AY57" s="648"/>
    </row>
    <row r="58" spans="1:51" ht="39" customHeight="1" x14ac:dyDescent="0.25">
      <c r="A58" s="636" t="s">
        <v>779</v>
      </c>
      <c r="B58" s="636" t="str">
        <f>"SP_"&amp;'Kennisagenda onderzoekslijnen'!C28</f>
        <v>SP_C11</v>
      </c>
      <c r="C58" s="636"/>
      <c r="D58" s="12"/>
      <c r="E58" s="214" t="str">
        <f>'Kennisagenda onderzoekslijnen'!F28</f>
        <v xml:space="preserve">Zouden nieuwe onderdelen aan de ROK – constructieve veiligheidseis - moeten voldoen als de rest van het complex daar niet aan voldoet (Is dat dan niet een te hoge eis?)? Afwegingskader: moet je de hoogste kaders / normen gebruiken of is een lagere eis soms voldoende? </v>
      </c>
      <c r="F58" s="708"/>
      <c r="G58" s="709"/>
      <c r="H58" s="12"/>
      <c r="I58" s="12"/>
      <c r="J58" s="12"/>
      <c r="K58" s="12"/>
      <c r="L58" s="12"/>
      <c r="M58" s="659">
        <v>1</v>
      </c>
      <c r="N58" s="700">
        <v>2</v>
      </c>
      <c r="O58" s="715" t="str">
        <f>'Kennisagenda onderzoekslijnen'!G28</f>
        <v>Technische levensduur - civiele delen</v>
      </c>
      <c r="P58" s="709"/>
      <c r="Q58" s="751"/>
      <c r="R58" s="710"/>
      <c r="S58" s="287"/>
      <c r="T58" s="12"/>
      <c r="U58" s="12"/>
      <c r="V58" s="12"/>
      <c r="W58" s="12"/>
      <c r="X58" s="286"/>
      <c r="Y58" s="721"/>
      <c r="Z58" s="287"/>
      <c r="AA58" s="12"/>
      <c r="AB58" s="12"/>
      <c r="AC58" s="12"/>
      <c r="AD58" s="12"/>
      <c r="AE58" s="12"/>
      <c r="AG58" s="647"/>
      <c r="AH58" s="288"/>
      <c r="AI58" s="648"/>
      <c r="AJ58" s="647"/>
      <c r="AK58" s="288"/>
      <c r="AL58" s="288"/>
      <c r="AM58" s="288"/>
      <c r="AN58" s="288"/>
      <c r="AO58" s="288"/>
      <c r="AP58" s="288"/>
      <c r="AQ58" s="288"/>
      <c r="AR58" s="288"/>
      <c r="AS58" s="288"/>
      <c r="AT58" s="288"/>
      <c r="AU58" s="288"/>
      <c r="AV58" s="648"/>
      <c r="AW58" s="647"/>
      <c r="AX58" s="288"/>
      <c r="AY58" s="648"/>
    </row>
    <row r="59" spans="1:51" ht="39" customHeight="1" x14ac:dyDescent="0.25">
      <c r="A59" s="636" t="s">
        <v>779</v>
      </c>
      <c r="B59" s="636" t="str">
        <f>"SP_"&amp;'Kennisagenda onderzoekslijnen'!C47</f>
        <v>SP_C23</v>
      </c>
      <c r="C59" s="636"/>
      <c r="D59" s="12"/>
      <c r="E59" s="715" t="str">
        <f>'Kennisagenda onderzoekslijnen'!F47</f>
        <v>Hoe kunnen inzichten uit inspecties worden vertaald naar andere sluizen en sluizenfamilies?</v>
      </c>
      <c r="F59" s="708"/>
      <c r="G59" s="709"/>
      <c r="H59" s="12"/>
      <c r="I59" s="12"/>
      <c r="J59" s="12"/>
      <c r="K59" s="12"/>
      <c r="L59" s="12"/>
      <c r="M59" s="659">
        <v>1</v>
      </c>
      <c r="N59" s="700">
        <v>2</v>
      </c>
      <c r="O59" s="715" t="str">
        <f>'Kennisagenda onderzoekslijnen'!G47</f>
        <v>Inspecties, monitoring en data</v>
      </c>
      <c r="P59" s="709"/>
      <c r="Q59" s="751"/>
      <c r="R59" s="710"/>
      <c r="S59" s="287"/>
      <c r="T59" s="12"/>
      <c r="U59" s="12"/>
      <c r="V59" s="12"/>
      <c r="W59" s="12"/>
      <c r="X59" s="286"/>
      <c r="Y59" s="721"/>
      <c r="Z59" s="711"/>
      <c r="AA59" s="712"/>
      <c r="AB59" s="12"/>
      <c r="AC59" s="12"/>
      <c r="AD59" s="12"/>
      <c r="AE59" s="12"/>
      <c r="AG59" s="647"/>
      <c r="AH59" s="288"/>
      <c r="AI59" s="648"/>
      <c r="AJ59" s="647"/>
      <c r="AK59" s="288"/>
      <c r="AL59" s="288"/>
      <c r="AM59" s="288"/>
      <c r="AN59" s="288"/>
      <c r="AO59" s="288"/>
      <c r="AP59" s="288"/>
      <c r="AQ59" s="288"/>
      <c r="AR59" s="288"/>
      <c r="AS59" s="288"/>
      <c r="AT59" s="288"/>
      <c r="AU59" s="288"/>
      <c r="AV59" s="648"/>
      <c r="AW59" s="647"/>
      <c r="AX59" s="288"/>
      <c r="AY59" s="648"/>
    </row>
    <row r="60" spans="1:51" ht="39" customHeight="1" x14ac:dyDescent="0.25">
      <c r="A60" s="636" t="s">
        <v>779</v>
      </c>
      <c r="B60" s="636" t="str">
        <f>"SP_"&amp;'Kennisagenda onderzoekslijnen'!C48</f>
        <v>SP_A16</v>
      </c>
      <c r="C60" s="636"/>
      <c r="D60" s="12"/>
      <c r="E60" s="715" t="str">
        <f>'Kennisagenda onderzoekslijnen'!F48</f>
        <v>Hoe kun je zorgen dat kennis uit onderzoeken voor één sluis ook gebruikt wordt bij andere sluizen?</v>
      </c>
      <c r="F60" s="708"/>
      <c r="G60" s="709"/>
      <c r="H60" s="12"/>
      <c r="I60" s="12"/>
      <c r="J60" s="12"/>
      <c r="K60" s="12"/>
      <c r="L60" s="12"/>
      <c r="M60" s="659">
        <v>1</v>
      </c>
      <c r="N60" s="700">
        <v>2</v>
      </c>
      <c r="O60" s="715" t="str">
        <f>'Kennisagenda onderzoekslijnen'!G48</f>
        <v>Inspecties, monitoring en data</v>
      </c>
      <c r="P60" s="709"/>
      <c r="Q60" s="751"/>
      <c r="R60" s="710"/>
      <c r="S60" s="287"/>
      <c r="T60" s="12"/>
      <c r="U60" s="12"/>
      <c r="V60" s="12"/>
      <c r="W60" s="12"/>
      <c r="X60" s="286"/>
      <c r="Y60" s="721"/>
      <c r="Z60" s="287"/>
      <c r="AA60" s="12"/>
      <c r="AB60" s="12"/>
      <c r="AC60" s="12"/>
      <c r="AD60" s="12"/>
      <c r="AE60" s="12"/>
      <c r="AG60" s="647"/>
      <c r="AH60" s="288"/>
      <c r="AI60" s="648"/>
      <c r="AJ60" s="647"/>
      <c r="AK60" s="288"/>
      <c r="AL60" s="288"/>
      <c r="AM60" s="288"/>
      <c r="AN60" s="288"/>
      <c r="AO60" s="288"/>
      <c r="AP60" s="288"/>
      <c r="AQ60" s="288"/>
      <c r="AR60" s="288"/>
      <c r="AS60" s="288"/>
      <c r="AT60" s="288"/>
      <c r="AU60" s="288"/>
      <c r="AV60" s="648"/>
      <c r="AW60" s="647"/>
      <c r="AX60" s="288"/>
      <c r="AY60" s="648"/>
    </row>
    <row r="61" spans="1:51" ht="39" customHeight="1" x14ac:dyDescent="0.25">
      <c r="A61" s="636" t="s">
        <v>779</v>
      </c>
      <c r="B61" s="637" t="str">
        <f>"SP_"&amp;'Kennisagenda onderzoekslijnen'!C75</f>
        <v>SP_EF25</v>
      </c>
      <c r="C61" s="636"/>
      <c r="D61" s="12"/>
      <c r="E61" s="715" t="str">
        <f>'Kennisagenda onderzoekslijnen'!F75</f>
        <v>Welke van de spuimiddelen kunnen we nu en in de toekomst het beste inzetten bij teveel water (bijv. spuien door kolken, spuiriool of spuien via gemaal)?</v>
      </c>
      <c r="F61" s="708"/>
      <c r="G61" s="709"/>
      <c r="H61" s="12"/>
      <c r="I61" s="12"/>
      <c r="J61" s="12"/>
      <c r="K61" s="12"/>
      <c r="L61" s="12"/>
      <c r="M61" s="659">
        <v>9</v>
      </c>
      <c r="N61" s="700">
        <v>3</v>
      </c>
      <c r="O61" s="715" t="str">
        <f>'Kennisagenda onderzoekslijnen'!G75</f>
        <v>Operatie: bediening en besturing</v>
      </c>
      <c r="P61" s="709"/>
      <c r="Q61" s="751"/>
      <c r="R61" s="710"/>
      <c r="S61" s="287"/>
      <c r="T61" s="12"/>
      <c r="U61" s="12"/>
      <c r="V61" s="12"/>
      <c r="W61" s="12"/>
      <c r="X61" s="286"/>
      <c r="Y61" s="721"/>
      <c r="Z61" s="287"/>
      <c r="AA61" s="12"/>
      <c r="AB61" s="12"/>
      <c r="AC61" s="12"/>
      <c r="AD61" s="12"/>
      <c r="AE61" s="12"/>
      <c r="AG61" s="647"/>
      <c r="AH61" s="288"/>
      <c r="AI61" s="648"/>
      <c r="AJ61" s="647"/>
      <c r="AK61" s="288"/>
      <c r="AL61" s="288"/>
      <c r="AM61" s="288"/>
      <c r="AN61" s="288"/>
      <c r="AO61" s="288"/>
      <c r="AP61" s="288"/>
      <c r="AQ61" s="288"/>
      <c r="AR61" s="288"/>
      <c r="AS61" s="288"/>
      <c r="AT61" s="288"/>
      <c r="AU61" s="288"/>
      <c r="AV61" s="648"/>
      <c r="AW61" s="647"/>
      <c r="AX61" s="288"/>
      <c r="AY61" s="648"/>
    </row>
    <row r="62" spans="1:51" ht="39" customHeight="1" x14ac:dyDescent="0.25">
      <c r="A62" s="636" t="s">
        <v>779</v>
      </c>
      <c r="B62" s="636" t="str">
        <f>"SP_"&amp;'Kennisagenda onderzoekslijnen'!C83</f>
        <v>SP_C24</v>
      </c>
      <c r="C62" s="636"/>
      <c r="D62" s="12"/>
      <c r="E62" s="715" t="str">
        <f>'Kennisagenda onderzoekslijnen'!F83</f>
        <v>Welke standaard oplossing is te bedenken voor redundantie voor stroom of glasvezel?</v>
      </c>
      <c r="F62" s="708"/>
      <c r="G62" s="709"/>
      <c r="H62" s="12"/>
      <c r="I62" s="12"/>
      <c r="J62" s="12"/>
      <c r="K62" s="12"/>
      <c r="L62" s="12"/>
      <c r="M62" s="659">
        <v>1</v>
      </c>
      <c r="N62" s="700">
        <v>2</v>
      </c>
      <c r="O62" s="715" t="str">
        <f>'Kennisagenda onderzoekslijnen'!G83</f>
        <v>Beschikbaarheid en robuustheid</v>
      </c>
      <c r="P62" s="709"/>
      <c r="Q62" s="751"/>
      <c r="R62" s="710"/>
      <c r="S62" s="287"/>
      <c r="T62" s="12"/>
      <c r="U62" s="12"/>
      <c r="V62" s="12"/>
      <c r="W62" s="12"/>
      <c r="X62" s="286"/>
      <c r="Y62" s="721"/>
      <c r="Z62" s="711"/>
      <c r="AA62" s="712"/>
      <c r="AB62" s="12"/>
      <c r="AC62" s="12"/>
      <c r="AD62" s="12"/>
      <c r="AE62" s="12"/>
      <c r="AG62" s="647"/>
      <c r="AH62" s="288"/>
      <c r="AI62" s="648"/>
      <c r="AJ62" s="647"/>
      <c r="AK62" s="288"/>
      <c r="AL62" s="288"/>
      <c r="AM62" s="288"/>
      <c r="AN62" s="288"/>
      <c r="AO62" s="288"/>
      <c r="AP62" s="288"/>
      <c r="AQ62" s="288"/>
      <c r="AR62" s="288"/>
      <c r="AS62" s="288"/>
      <c r="AT62" s="288"/>
      <c r="AU62" s="288"/>
      <c r="AV62" s="648"/>
      <c r="AW62" s="647"/>
      <c r="AX62" s="288"/>
      <c r="AY62" s="648"/>
    </row>
    <row r="63" spans="1:51" ht="39" customHeight="1" x14ac:dyDescent="0.25">
      <c r="A63" s="636" t="s">
        <v>779</v>
      </c>
      <c r="B63" s="636" t="str">
        <f>"SP_"&amp;'Kennisagenda onderzoekslijnen'!C67</f>
        <v>SP_EF26</v>
      </c>
      <c r="C63" s="636"/>
      <c r="D63" s="12"/>
      <c r="E63" s="715" t="str">
        <f>'Kennisagenda onderzoekslijnen'!F67</f>
        <v xml:space="preserve">Wat is de functie van sluis Panheel in de scheepvaart corridors vanuit de netwerkbenadering? </v>
      </c>
      <c r="F63" s="708"/>
      <c r="G63" s="709"/>
      <c r="H63" s="12"/>
      <c r="I63" s="12"/>
      <c r="J63" s="12"/>
      <c r="K63" s="12"/>
      <c r="L63" s="12"/>
      <c r="M63" s="659">
        <v>1</v>
      </c>
      <c r="N63" s="700">
        <v>3</v>
      </c>
      <c r="O63" s="715" t="str">
        <f>'Kennisagenda onderzoekslijnen'!G67</f>
        <v>Functies van het complex in het netwerk (scheepvaart, weg en water)</v>
      </c>
      <c r="P63" s="709"/>
      <c r="Q63" s="751"/>
      <c r="R63" s="710"/>
      <c r="S63" s="287"/>
      <c r="T63" s="12"/>
      <c r="U63" s="12"/>
      <c r="V63" s="12"/>
      <c r="W63" s="12"/>
      <c r="X63" s="286"/>
      <c r="Y63" s="721"/>
      <c r="Z63" s="287"/>
      <c r="AA63" s="12"/>
      <c r="AB63" s="12"/>
      <c r="AC63" s="12"/>
      <c r="AD63" s="12"/>
      <c r="AE63" s="12"/>
      <c r="AG63" s="647"/>
      <c r="AH63" s="288"/>
      <c r="AI63" s="648"/>
      <c r="AJ63" s="647"/>
      <c r="AK63" s="288"/>
      <c r="AL63" s="288"/>
      <c r="AM63" s="288"/>
      <c r="AN63" s="288"/>
      <c r="AO63" s="288"/>
      <c r="AP63" s="288"/>
      <c r="AQ63" s="288"/>
      <c r="AR63" s="288"/>
      <c r="AS63" s="288"/>
      <c r="AT63" s="288"/>
      <c r="AU63" s="288"/>
      <c r="AV63" s="648"/>
      <c r="AW63" s="647"/>
      <c r="AX63" s="288"/>
      <c r="AY63" s="648"/>
    </row>
    <row r="64" spans="1:51" ht="39" customHeight="1" x14ac:dyDescent="0.25">
      <c r="A64" s="636" t="s">
        <v>779</v>
      </c>
      <c r="B64" s="636" t="str">
        <f>"SP_"&amp;'Kennisagenda onderzoekslijnen'!C70</f>
        <v>SP_EF27</v>
      </c>
      <c r="C64" s="636"/>
      <c r="D64" s="12"/>
      <c r="E64" s="715" t="str">
        <f>'Kennisagenda onderzoekslijnen'!F70</f>
        <v>Wat is de invloed van de ontwikkelingen in de scheepvaart op de staat van de componenten en wat je van de componenten vraagt?</v>
      </c>
      <c r="F64" s="708"/>
      <c r="G64" s="709"/>
      <c r="H64" s="12"/>
      <c r="I64" s="12"/>
      <c r="J64" s="12"/>
      <c r="K64" s="12"/>
      <c r="L64" s="12"/>
      <c r="M64" s="659">
        <v>1</v>
      </c>
      <c r="N64" s="700">
        <v>2</v>
      </c>
      <c r="O64" s="715" t="str">
        <f>'Kennisagenda onderzoekslijnen'!G70</f>
        <v>Functies van het complex in het netwerk (scheepvaart, weg en water)</v>
      </c>
      <c r="P64" s="709"/>
      <c r="Q64" s="751"/>
      <c r="R64" s="710"/>
      <c r="S64" s="287"/>
      <c r="T64" s="12"/>
      <c r="U64" s="12"/>
      <c r="V64" s="12"/>
      <c r="W64" s="12"/>
      <c r="X64" s="286"/>
      <c r="Y64" s="721"/>
      <c r="Z64" s="711"/>
      <c r="AA64" s="712"/>
      <c r="AB64" s="12"/>
      <c r="AC64" s="12"/>
      <c r="AD64" s="12"/>
      <c r="AE64" s="12"/>
      <c r="AG64" s="647"/>
      <c r="AH64" s="288"/>
      <c r="AI64" s="648"/>
      <c r="AJ64" s="647"/>
      <c r="AK64" s="288"/>
      <c r="AL64" s="288"/>
      <c r="AM64" s="288"/>
      <c r="AN64" s="288"/>
      <c r="AO64" s="288"/>
      <c r="AP64" s="288"/>
      <c r="AQ64" s="288"/>
      <c r="AR64" s="288"/>
      <c r="AS64" s="288"/>
      <c r="AT64" s="288"/>
      <c r="AU64" s="288"/>
      <c r="AV64" s="648"/>
      <c r="AW64" s="647"/>
      <c r="AX64" s="288"/>
      <c r="AY64" s="648"/>
    </row>
    <row r="65" spans="1:51" ht="39" customHeight="1" x14ac:dyDescent="0.25">
      <c r="A65" s="636" t="s">
        <v>779</v>
      </c>
      <c r="B65" s="636" t="str">
        <f>"SP_"&amp;'Kennisagenda onderzoekslijnen'!C102</f>
        <v>SP_C12</v>
      </c>
      <c r="C65" s="636"/>
      <c r="D65" s="12"/>
      <c r="E65" s="715" t="str">
        <f>'Kennisagenda onderzoekslijnen'!F102</f>
        <v>Wat is de potentie voor hergebruik van materialen/elementen?</v>
      </c>
      <c r="F65" s="708"/>
      <c r="G65" s="709"/>
      <c r="H65" s="12"/>
      <c r="I65" s="12"/>
      <c r="J65" s="12"/>
      <c r="K65" s="12"/>
      <c r="L65" s="12"/>
      <c r="M65" s="659">
        <v>1</v>
      </c>
      <c r="N65" s="700">
        <v>3</v>
      </c>
      <c r="O65" s="715" t="str">
        <f>'Kennisagenda onderzoekslijnen'!G102</f>
        <v>Milieu-impact</v>
      </c>
      <c r="P65" s="709"/>
      <c r="Q65" s="751"/>
      <c r="R65" s="710"/>
      <c r="S65" s="287"/>
      <c r="T65" s="12"/>
      <c r="U65" s="12"/>
      <c r="V65" s="12"/>
      <c r="W65" s="12"/>
      <c r="X65" s="286"/>
      <c r="Y65" s="721"/>
      <c r="Z65" s="711"/>
      <c r="AA65" s="712"/>
      <c r="AB65" s="12"/>
      <c r="AC65" s="12"/>
      <c r="AD65" s="12"/>
      <c r="AE65" s="12"/>
      <c r="AG65" s="647"/>
      <c r="AH65" s="288"/>
      <c r="AI65" s="648"/>
      <c r="AJ65" s="647"/>
      <c r="AK65" s="288"/>
      <c r="AL65" s="288"/>
      <c r="AM65" s="288"/>
      <c r="AN65" s="288"/>
      <c r="AO65" s="288"/>
      <c r="AP65" s="288"/>
      <c r="AQ65" s="288"/>
      <c r="AR65" s="288"/>
      <c r="AS65" s="288"/>
      <c r="AT65" s="288"/>
      <c r="AU65" s="288"/>
      <c r="AV65" s="648"/>
      <c r="AW65" s="647"/>
      <c r="AX65" s="288"/>
      <c r="AY65" s="648"/>
    </row>
    <row r="66" spans="1:51" ht="39" customHeight="1" x14ac:dyDescent="0.25">
      <c r="A66" s="636" t="s">
        <v>779</v>
      </c>
      <c r="B66" s="637" t="str">
        <f>"SP_"&amp;'Kennisagenda onderzoekslijnen'!C99</f>
        <v>SP_C19</v>
      </c>
      <c r="C66" s="636"/>
      <c r="D66" s="12"/>
      <c r="E66" s="715" t="str">
        <f>'Kennisagenda onderzoekslijnen'!F99</f>
        <v>Waar gaat tijd, geld, milieu impact inzitten in dagelijks B&amp;O sluis Panheel en waar is winst te behalen?</v>
      </c>
      <c r="F66" s="708"/>
      <c r="G66" s="709"/>
      <c r="H66" s="12"/>
      <c r="I66" s="12"/>
      <c r="J66" s="12"/>
      <c r="K66" s="12"/>
      <c r="L66" s="12"/>
      <c r="M66" s="659">
        <v>9</v>
      </c>
      <c r="N66" s="700">
        <v>2</v>
      </c>
      <c r="O66" s="715" t="str">
        <f>'Kennisagenda onderzoekslijnen'!G99</f>
        <v>Stategie, afweging en keuzes</v>
      </c>
      <c r="P66" s="709"/>
      <c r="Q66" s="751"/>
      <c r="R66" s="710"/>
      <c r="S66" s="287"/>
      <c r="T66" s="12"/>
      <c r="U66" s="12"/>
      <c r="V66" s="12"/>
      <c r="W66" s="12"/>
      <c r="X66" s="286"/>
      <c r="Y66" s="721"/>
      <c r="Z66" s="287"/>
      <c r="AA66" s="12"/>
      <c r="AB66" s="12"/>
      <c r="AC66" s="12"/>
      <c r="AD66" s="12"/>
      <c r="AE66" s="12"/>
      <c r="AG66" s="647"/>
      <c r="AH66" s="288"/>
      <c r="AI66" s="648"/>
      <c r="AJ66" s="647"/>
      <c r="AK66" s="288"/>
      <c r="AL66" s="288"/>
      <c r="AM66" s="288"/>
      <c r="AN66" s="288"/>
      <c r="AO66" s="288"/>
      <c r="AP66" s="288"/>
      <c r="AQ66" s="288"/>
      <c r="AR66" s="288"/>
      <c r="AS66" s="288"/>
      <c r="AT66" s="288"/>
      <c r="AU66" s="288"/>
      <c r="AV66" s="648"/>
      <c r="AW66" s="647"/>
      <c r="AX66" s="288"/>
      <c r="AY66" s="648"/>
    </row>
    <row r="67" spans="1:51" ht="39" customHeight="1" x14ac:dyDescent="0.25">
      <c r="A67" s="636" t="s">
        <v>779</v>
      </c>
      <c r="B67" s="636" t="str">
        <f>"SP_"&amp;'Kennisagenda onderzoekslijnen'!C105</f>
        <v>SP_A14</v>
      </c>
      <c r="C67" s="636"/>
      <c r="D67" s="12"/>
      <c r="E67" s="715" t="str">
        <f>'Kennisagenda onderzoekslijnen'!F105</f>
        <v>Op welke aspecten wil je als RWS het stuur weer in handen krijgen in BenO en waar laat je het aan de markt over? Hoe zouden we de contractvorming moeten regelen? Welke methodiek werkt dan?</v>
      </c>
      <c r="F67" s="708"/>
      <c r="G67" s="709"/>
      <c r="H67" s="12"/>
      <c r="I67" s="12"/>
      <c r="J67" s="12"/>
      <c r="K67" s="12"/>
      <c r="L67" s="12"/>
      <c r="M67" s="659">
        <v>1</v>
      </c>
      <c r="N67" s="700">
        <v>2</v>
      </c>
      <c r="O67" s="715" t="str">
        <f>'Kennisagenda onderzoekslijnen'!G105</f>
        <v>Organisatorische aspecten</v>
      </c>
      <c r="P67" s="709"/>
      <c r="Q67" s="751"/>
      <c r="R67" s="710"/>
      <c r="S67" s="287"/>
      <c r="T67" s="12"/>
      <c r="U67" s="12"/>
      <c r="V67" s="12"/>
      <c r="W67" s="12"/>
      <c r="X67" s="286"/>
      <c r="Y67" s="721"/>
      <c r="Z67" s="711"/>
      <c r="AA67" s="712"/>
      <c r="AB67" s="12"/>
      <c r="AC67" s="12"/>
      <c r="AD67" s="12"/>
      <c r="AE67" s="12"/>
      <c r="AG67" s="647"/>
      <c r="AH67" s="288"/>
      <c r="AI67" s="648"/>
      <c r="AJ67" s="647"/>
      <c r="AK67" s="288"/>
      <c r="AL67" s="288"/>
      <c r="AM67" s="288"/>
      <c r="AN67" s="288"/>
      <c r="AO67" s="288"/>
      <c r="AP67" s="288"/>
      <c r="AQ67" s="288"/>
      <c r="AR67" s="288"/>
      <c r="AS67" s="288"/>
      <c r="AT67" s="288"/>
      <c r="AU67" s="288"/>
      <c r="AV67" s="648"/>
      <c r="AW67" s="647"/>
      <c r="AX67" s="288"/>
      <c r="AY67" s="648"/>
    </row>
    <row r="68" spans="1:51" ht="39" customHeight="1" x14ac:dyDescent="0.25">
      <c r="A68" s="636" t="s">
        <v>779</v>
      </c>
      <c r="B68" s="636" t="str">
        <f>"SP_"&amp;'Kennisagenda onderzoekslijnen'!C110</f>
        <v>SP_A15</v>
      </c>
      <c r="C68" s="654"/>
      <c r="D68" s="722"/>
      <c r="E68" s="723" t="str">
        <f>'Kennisagenda onderzoekslijnen'!F110</f>
        <v xml:space="preserve">Waar kunnen standaardisatie en uniformering beheer en onderhoud ondersteunen? </v>
      </c>
      <c r="F68" s="724"/>
      <c r="G68" s="725"/>
      <c r="H68" s="722"/>
      <c r="I68" s="722"/>
      <c r="J68" s="722"/>
      <c r="K68" s="722"/>
      <c r="L68" s="722"/>
      <c r="M68" s="659">
        <v>1</v>
      </c>
      <c r="N68" s="701">
        <v>2</v>
      </c>
      <c r="O68" s="723" t="str">
        <f>'Kennisagenda onderzoekslijnen'!G110</f>
        <v>Organisatorische aspecten</v>
      </c>
      <c r="P68" s="725"/>
      <c r="Q68" s="754"/>
      <c r="R68" s="726"/>
      <c r="S68" s="727"/>
      <c r="T68" s="722"/>
      <c r="U68" s="722"/>
      <c r="V68" s="722"/>
      <c r="W68" s="722"/>
      <c r="X68" s="728"/>
      <c r="Y68" s="729"/>
      <c r="Z68" s="727"/>
      <c r="AA68" s="722"/>
      <c r="AB68" s="722"/>
      <c r="AC68" s="722"/>
      <c r="AD68" s="722"/>
      <c r="AE68" s="722"/>
      <c r="AG68" s="647"/>
      <c r="AH68" s="288"/>
      <c r="AI68" s="648"/>
      <c r="AJ68" s="647"/>
      <c r="AK68" s="288"/>
      <c r="AL68" s="288"/>
      <c r="AM68" s="288"/>
      <c r="AN68" s="288"/>
      <c r="AO68" s="288"/>
      <c r="AP68" s="288"/>
      <c r="AQ68" s="288"/>
      <c r="AR68" s="288"/>
      <c r="AS68" s="288"/>
      <c r="AT68" s="288"/>
      <c r="AU68" s="288"/>
      <c r="AV68" s="648"/>
      <c r="AW68" s="647"/>
      <c r="AX68" s="288"/>
      <c r="AY68" s="648"/>
    </row>
    <row r="69" spans="1:51" ht="39" customHeight="1" thickBot="1" x14ac:dyDescent="0.3">
      <c r="A69" s="636" t="s">
        <v>779</v>
      </c>
      <c r="B69" s="637" t="str">
        <f>"SP_"&amp;'Kennisagenda onderzoekslijnen'!C24</f>
        <v>SP_C22</v>
      </c>
      <c r="C69" s="636"/>
      <c r="D69" s="12"/>
      <c r="E69" s="290" t="str">
        <f>'Kennisagenda onderzoekslijnen'!F24</f>
        <v>Kan met behulp van de bewezen historische sterkte of een proefbelasting de resterende levensduur van de betonconstructie van de oude sluis worden bepaald?</v>
      </c>
      <c r="F69" s="708"/>
      <c r="G69" s="730"/>
      <c r="H69" s="731"/>
      <c r="I69" s="731"/>
      <c r="J69" s="731"/>
      <c r="K69" s="731"/>
      <c r="L69" s="731"/>
      <c r="M69" s="661">
        <v>9</v>
      </c>
      <c r="N69" s="702">
        <v>1</v>
      </c>
      <c r="O69" s="290" t="str">
        <f>'Kennisagenda onderzoekslijnen'!G24</f>
        <v>Technische levensduur - civiele delen</v>
      </c>
      <c r="P69" s="730"/>
      <c r="Q69" s="755"/>
      <c r="R69" s="732"/>
      <c r="S69" s="287"/>
      <c r="T69" s="12"/>
      <c r="U69" s="12"/>
      <c r="V69" s="12"/>
      <c r="W69" s="12"/>
      <c r="X69" s="286"/>
      <c r="Y69" s="733"/>
      <c r="Z69" s="711"/>
      <c r="AA69" s="712"/>
      <c r="AB69" s="12"/>
      <c r="AC69" s="12"/>
      <c r="AD69" s="12"/>
      <c r="AE69" s="12"/>
      <c r="AG69" s="649"/>
      <c r="AH69" s="650"/>
      <c r="AI69" s="651"/>
      <c r="AJ69" s="649"/>
      <c r="AK69" s="650"/>
      <c r="AL69" s="650"/>
      <c r="AM69" s="650"/>
      <c r="AN69" s="650"/>
      <c r="AO69" s="650"/>
      <c r="AP69" s="650"/>
      <c r="AQ69" s="650"/>
      <c r="AR69" s="650"/>
      <c r="AS69" s="650"/>
      <c r="AT69" s="650"/>
      <c r="AU69" s="650"/>
      <c r="AV69" s="651"/>
      <c r="AW69" s="649"/>
      <c r="AX69" s="650"/>
      <c r="AY69" s="651"/>
    </row>
  </sheetData>
  <mergeCells count="20">
    <mergeCell ref="A1:A2"/>
    <mergeCell ref="F1:F2"/>
    <mergeCell ref="E1:E2"/>
    <mergeCell ref="D1:D2"/>
    <mergeCell ref="C1:C2"/>
    <mergeCell ref="B1:B2"/>
    <mergeCell ref="K1:K2"/>
    <mergeCell ref="J1:J2"/>
    <mergeCell ref="I1:I2"/>
    <mergeCell ref="H1:H2"/>
    <mergeCell ref="G1:G2"/>
    <mergeCell ref="N1:N2"/>
    <mergeCell ref="M1:M2"/>
    <mergeCell ref="L1:L2"/>
    <mergeCell ref="AG1:AY1"/>
    <mergeCell ref="R1:R2"/>
    <mergeCell ref="P1:P2"/>
    <mergeCell ref="O1:O2"/>
    <mergeCell ref="Y1:Y2"/>
    <mergeCell ref="Q1:Q2"/>
  </mergeCells>
  <phoneticPr fontId="28" type="noConversion"/>
  <dataValidations count="7">
    <dataValidation type="list" showInputMessage="1" showErrorMessage="1" sqref="AG4:AG69" xr:uid="{81DA356F-6848-4732-B29B-4D9B463FEA67}">
      <formula1>"Duurzame leefomgeving,Droge voeten,Voldoende en schoon water, Vlot en veilig (weg en water),Betrouwbare en bruikbare informatie"</formula1>
    </dataValidation>
    <dataValidation type="list" showInputMessage="1" showErrorMessage="1" sqref="AH4:AH69" xr:uid="{7DB7716E-1CE4-4B56-9777-EAE2F7190B26}">
      <formula1>"Standaardisatie schutsluizen areaal,Standaardisatie bediening en besturing,Standaardisatie werkwijze,Duurzame schutsluizen,Digitaliseren,Samenwerken en leren in portfolio's"</formula1>
    </dataValidation>
    <dataValidation type="list" showInputMessage="1" showErrorMessage="1" sqref="AI4:AI69" xr:uid="{E952967C-E38A-4996-9A26-8F97233FEBD3}">
      <formula1>"HVWN,HWS,Beide,NB"</formula1>
    </dataValidation>
    <dataValidation type="list" allowBlank="1" showInputMessage="1" showErrorMessage="1" sqref="AJ4:AV69" xr:uid="{87E4DA42-F701-4B7F-B003-EFF7D7958A93}">
      <formula1>"X, "</formula1>
    </dataValidation>
    <dataValidation type="list" allowBlank="1" showInputMessage="1" showErrorMessage="1" sqref="AW4:AW69" xr:uid="{9A36FE57-6654-4BB1-B7CC-D4C9AE263465}">
      <formula1>"Civiel/Bouwkunde,Werktuigbouwkunde,Waterbouw,Elektro en IA,Watermanagement"</formula1>
    </dataValidation>
    <dataValidation type="list" allowBlank="1" showInputMessage="1" showErrorMessage="1" sqref="AX4:AX69" xr:uid="{06FB329F-8F7D-4270-8F59-C0926ECE205E}">
      <formula1>"LT (fundamenteel/strategisch),MLT (beleidsvorming/tactisch),KT (operationeel)"</formula1>
    </dataValidation>
    <dataValidation type="list" allowBlank="1" showInputMessage="1" showErrorMessage="1" sqref="AY4:AY69" xr:uid="{D4194AAC-44FD-4B15-8B23-AFDC708D168D}">
      <formula1>"Sneller,Goedkoper,Meer met dezelfde capaciteit,Duurzamer,Zo min mogelijk hinder"</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65C1C-B92E-4394-9E55-D5304FEFC4BF}">
  <dimension ref="A1:AR44"/>
  <sheetViews>
    <sheetView zoomScaleNormal="100" workbookViewId="0">
      <pane ySplit="1" topLeftCell="A2" activePane="bottomLeft" state="frozen"/>
      <selection pane="bottomLeft" activeCell="B13" sqref="B13"/>
    </sheetView>
  </sheetViews>
  <sheetFormatPr defaultRowHeight="15" x14ac:dyDescent="0.25"/>
  <cols>
    <col min="1" max="1" width="16.140625" bestFit="1" customWidth="1"/>
    <col min="2" max="2" width="16.140625" customWidth="1"/>
    <col min="3" max="3" width="16" style="11" customWidth="1"/>
    <col min="4" max="4" width="37" style="5" customWidth="1"/>
    <col min="5" max="5" width="33.85546875" style="5" customWidth="1"/>
    <col min="6" max="6" width="36.42578125" style="3" customWidth="1"/>
    <col min="7" max="7" width="15" style="3" customWidth="1"/>
    <col min="8" max="8" width="22.140625" style="5" customWidth="1"/>
    <col min="9" max="9" width="39.140625" style="5" customWidth="1"/>
    <col min="10" max="10" width="31.140625" customWidth="1"/>
    <col min="11" max="11" width="26" customWidth="1"/>
    <col min="12" max="12" width="29.42578125" customWidth="1"/>
  </cols>
  <sheetData>
    <row r="1" spans="1:44" s="24" customFormat="1" ht="41.45" customHeight="1" x14ac:dyDescent="0.25">
      <c r="A1" s="18" t="s">
        <v>58</v>
      </c>
      <c r="B1" s="18"/>
      <c r="C1" s="19" t="s">
        <v>59</v>
      </c>
      <c r="D1" s="10" t="s">
        <v>60</v>
      </c>
      <c r="E1" s="10" t="s">
        <v>802</v>
      </c>
      <c r="F1" s="10" t="s">
        <v>803</v>
      </c>
      <c r="G1" s="10" t="s">
        <v>62</v>
      </c>
      <c r="H1" s="20" t="s">
        <v>63</v>
      </c>
      <c r="I1" s="20" t="s">
        <v>64</v>
      </c>
      <c r="J1" s="21" t="s">
        <v>804</v>
      </c>
      <c r="K1" s="18" t="s">
        <v>66</v>
      </c>
      <c r="L1" s="22"/>
      <c r="M1" s="22"/>
      <c r="N1" s="22"/>
      <c r="O1" s="22"/>
      <c r="P1" s="22"/>
      <c r="Q1" s="22"/>
      <c r="R1" s="22"/>
      <c r="S1" s="22"/>
      <c r="T1" s="23"/>
      <c r="U1" s="22"/>
      <c r="V1" s="22"/>
      <c r="W1" s="22"/>
      <c r="X1" s="22"/>
      <c r="Y1" s="22"/>
      <c r="Z1" s="22"/>
      <c r="AA1" s="22"/>
      <c r="AB1" s="22"/>
      <c r="AC1" s="22"/>
      <c r="AD1" s="22"/>
      <c r="AE1" s="22"/>
      <c r="AF1" s="22"/>
      <c r="AG1" s="22"/>
      <c r="AH1" s="22"/>
      <c r="AI1" s="22"/>
      <c r="AJ1" s="22"/>
      <c r="AK1" s="22"/>
      <c r="AL1" s="22"/>
      <c r="AM1" s="22"/>
      <c r="AN1" s="22"/>
      <c r="AO1" s="22"/>
      <c r="AP1" s="22"/>
      <c r="AQ1" s="22"/>
      <c r="AR1" s="22"/>
    </row>
    <row r="2" spans="1:44" ht="29.45" customHeight="1" x14ac:dyDescent="0.25">
      <c r="A2" s="913" t="s">
        <v>805</v>
      </c>
      <c r="B2" s="383"/>
      <c r="C2" s="921" t="s">
        <v>806</v>
      </c>
      <c r="D2" s="778" t="s">
        <v>807</v>
      </c>
      <c r="E2" s="381"/>
      <c r="F2" s="395" t="s">
        <v>808</v>
      </c>
      <c r="G2" s="778"/>
      <c r="H2" s="778"/>
      <c r="I2" s="775"/>
      <c r="J2" s="778"/>
      <c r="K2" s="778"/>
      <c r="L2" s="14"/>
      <c r="M2" s="14"/>
      <c r="N2" s="14"/>
      <c r="O2" s="14"/>
      <c r="P2" s="14"/>
    </row>
    <row r="3" spans="1:44" ht="58.5" customHeight="1" x14ac:dyDescent="0.25">
      <c r="A3" s="904"/>
      <c r="B3" s="384" t="s">
        <v>809</v>
      </c>
      <c r="C3" s="922"/>
      <c r="D3" s="779"/>
      <c r="E3" s="381"/>
      <c r="F3" s="212"/>
      <c r="G3" s="779"/>
      <c r="H3" s="779"/>
      <c r="I3" s="777"/>
      <c r="J3" s="779"/>
      <c r="K3" s="779"/>
      <c r="L3" s="14"/>
      <c r="M3" s="14"/>
      <c r="N3" s="14"/>
      <c r="O3" s="14"/>
      <c r="P3" s="14"/>
    </row>
    <row r="4" spans="1:44" x14ac:dyDescent="0.25">
      <c r="A4" s="904"/>
      <c r="B4" s="384"/>
      <c r="C4" s="922"/>
      <c r="D4" s="778" t="s">
        <v>810</v>
      </c>
      <c r="E4" s="376"/>
      <c r="F4" s="778" t="s">
        <v>811</v>
      </c>
      <c r="G4" s="397" t="s">
        <v>812</v>
      </c>
      <c r="H4" s="212" t="s">
        <v>813</v>
      </c>
      <c r="I4" s="99" t="s">
        <v>814</v>
      </c>
      <c r="J4" s="805" t="s">
        <v>815</v>
      </c>
      <c r="K4" s="900"/>
      <c r="L4" s="14"/>
      <c r="M4" s="14"/>
      <c r="N4" s="14"/>
      <c r="O4" s="14"/>
      <c r="P4" s="14"/>
    </row>
    <row r="5" spans="1:44" x14ac:dyDescent="0.25">
      <c r="A5" s="904"/>
      <c r="B5" s="384"/>
      <c r="C5" s="922"/>
      <c r="D5" s="789"/>
      <c r="E5" s="396"/>
      <c r="F5" s="789"/>
      <c r="G5" s="397" t="s">
        <v>816</v>
      </c>
      <c r="H5" s="212" t="s">
        <v>813</v>
      </c>
      <c r="I5" s="99"/>
      <c r="J5" s="806"/>
      <c r="K5" s="903"/>
      <c r="L5" s="14"/>
      <c r="M5" s="14"/>
      <c r="N5" s="14"/>
      <c r="O5" s="14"/>
      <c r="P5" s="14"/>
    </row>
    <row r="6" spans="1:44" x14ac:dyDescent="0.25">
      <c r="A6" s="904"/>
      <c r="B6" s="384"/>
      <c r="C6" s="922"/>
      <c r="D6" s="789"/>
      <c r="E6" s="396"/>
      <c r="F6" s="789"/>
      <c r="G6" s="397" t="s">
        <v>817</v>
      </c>
      <c r="H6" s="212" t="s">
        <v>813</v>
      </c>
      <c r="I6" s="99"/>
      <c r="J6" s="806"/>
      <c r="K6" s="903"/>
      <c r="L6" s="14"/>
      <c r="M6" s="14"/>
      <c r="N6" s="14"/>
      <c r="O6" s="14"/>
      <c r="P6" s="14"/>
    </row>
    <row r="7" spans="1:44" ht="32.1" customHeight="1" x14ac:dyDescent="0.25">
      <c r="A7" s="904"/>
      <c r="B7" s="384"/>
      <c r="C7" s="922"/>
      <c r="D7" s="779"/>
      <c r="E7" s="377" t="s">
        <v>818</v>
      </c>
      <c r="F7" s="779"/>
      <c r="G7" s="397" t="s">
        <v>819</v>
      </c>
      <c r="H7" s="212" t="s">
        <v>813</v>
      </c>
      <c r="I7" s="99"/>
      <c r="J7" s="908"/>
      <c r="K7" s="903"/>
      <c r="L7" s="14"/>
      <c r="M7" s="14"/>
      <c r="N7" s="14"/>
      <c r="O7" s="14"/>
      <c r="P7" s="14"/>
    </row>
    <row r="8" spans="1:44" ht="78.599999999999994" customHeight="1" x14ac:dyDescent="0.25">
      <c r="A8" s="904"/>
      <c r="B8" s="384" t="s">
        <v>116</v>
      </c>
      <c r="C8" s="228" t="s">
        <v>820</v>
      </c>
      <c r="D8" s="212" t="s">
        <v>821</v>
      </c>
      <c r="E8" s="212"/>
      <c r="F8" s="212"/>
      <c r="G8" s="230"/>
      <c r="H8" s="231"/>
      <c r="I8" s="212"/>
      <c r="J8" s="260"/>
      <c r="K8" s="212"/>
      <c r="L8" s="14"/>
      <c r="M8" s="14"/>
      <c r="N8" s="14"/>
      <c r="O8" s="14"/>
      <c r="P8" s="14"/>
    </row>
    <row r="9" spans="1:44" ht="14.85" customHeight="1" x14ac:dyDescent="0.25">
      <c r="A9" s="904"/>
      <c r="B9" s="385"/>
      <c r="C9" s="914" t="s">
        <v>822</v>
      </c>
      <c r="D9" s="909" t="s">
        <v>823</v>
      </c>
      <c r="E9" s="379"/>
      <c r="F9" s="909"/>
      <c r="G9" s="900"/>
      <c r="H9" s="900"/>
      <c r="I9" s="900"/>
      <c r="J9" s="900"/>
      <c r="K9" s="900"/>
      <c r="L9" s="14"/>
      <c r="M9" s="14"/>
      <c r="N9" s="14"/>
      <c r="O9" s="14"/>
      <c r="P9" s="14"/>
    </row>
    <row r="10" spans="1:44" ht="84" customHeight="1" x14ac:dyDescent="0.25">
      <c r="A10" s="904"/>
      <c r="B10" s="385"/>
      <c r="C10" s="915"/>
      <c r="D10" s="917"/>
      <c r="E10" s="380"/>
      <c r="F10" s="917"/>
      <c r="G10" s="902"/>
      <c r="H10" s="902"/>
      <c r="I10" s="902"/>
      <c r="J10" s="902"/>
      <c r="K10" s="905"/>
      <c r="L10" s="14"/>
      <c r="M10" s="364"/>
      <c r="N10" s="14"/>
      <c r="O10" s="14"/>
      <c r="P10" s="14"/>
    </row>
    <row r="11" spans="1:44" ht="41.45" customHeight="1" x14ac:dyDescent="0.25">
      <c r="A11" s="904"/>
      <c r="B11" s="385"/>
      <c r="C11" s="915"/>
      <c r="D11" s="387" t="s">
        <v>824</v>
      </c>
      <c r="E11" s="911" t="s">
        <v>825</v>
      </c>
      <c r="F11" s="778" t="s">
        <v>826</v>
      </c>
      <c r="G11" s="391" t="s">
        <v>819</v>
      </c>
      <c r="H11" s="390" t="s">
        <v>827</v>
      </c>
      <c r="I11" s="390" t="s">
        <v>828</v>
      </c>
      <c r="J11" s="900"/>
      <c r="K11" s="906"/>
      <c r="L11" s="14"/>
      <c r="M11" s="14"/>
      <c r="N11" s="14"/>
      <c r="O11" s="14"/>
      <c r="P11" s="14"/>
    </row>
    <row r="12" spans="1:44" x14ac:dyDescent="0.25">
      <c r="A12" s="904"/>
      <c r="B12" s="385"/>
      <c r="C12" s="915"/>
      <c r="D12" s="388"/>
      <c r="E12" s="912"/>
      <c r="F12" s="779"/>
      <c r="G12" s="391" t="s">
        <v>829</v>
      </c>
      <c r="H12" s="390" t="s">
        <v>830</v>
      </c>
      <c r="I12" s="390" t="s">
        <v>831</v>
      </c>
      <c r="J12" s="903"/>
      <c r="K12" s="907"/>
      <c r="L12" s="14"/>
      <c r="M12" s="14"/>
      <c r="N12" s="14"/>
      <c r="O12" s="14"/>
      <c r="P12" s="14"/>
    </row>
    <row r="13" spans="1:44" ht="98.85" customHeight="1" x14ac:dyDescent="0.25">
      <c r="A13" s="904"/>
      <c r="B13" s="385" t="s">
        <v>832</v>
      </c>
      <c r="C13" s="915"/>
      <c r="D13" s="387" t="s">
        <v>833</v>
      </c>
      <c r="E13" s="389"/>
      <c r="F13" s="390"/>
      <c r="G13" s="393"/>
      <c r="H13" s="390"/>
      <c r="I13" s="390"/>
      <c r="J13" s="904"/>
      <c r="K13" s="903"/>
      <c r="L13" s="14"/>
      <c r="M13" s="14"/>
      <c r="N13" s="14"/>
      <c r="O13" s="14"/>
      <c r="P13" s="14"/>
    </row>
    <row r="14" spans="1:44" ht="48" customHeight="1" x14ac:dyDescent="0.25">
      <c r="A14" s="904"/>
      <c r="B14" s="385"/>
      <c r="C14" s="915"/>
      <c r="D14" s="918" t="s">
        <v>834</v>
      </c>
      <c r="E14" s="920" t="s">
        <v>835</v>
      </c>
      <c r="F14" s="390"/>
      <c r="G14" s="392" t="s">
        <v>836</v>
      </c>
      <c r="H14" s="390" t="s">
        <v>837</v>
      </c>
      <c r="I14" s="390"/>
      <c r="J14" s="378"/>
      <c r="K14" s="375"/>
      <c r="L14" s="14"/>
      <c r="M14" s="14"/>
      <c r="N14" s="14"/>
      <c r="O14" s="14"/>
      <c r="P14" s="14"/>
    </row>
    <row r="15" spans="1:44" ht="45.6" customHeight="1" x14ac:dyDescent="0.25">
      <c r="A15" s="904"/>
      <c r="B15" s="385" t="s">
        <v>838</v>
      </c>
      <c r="C15" s="915"/>
      <c r="D15" s="919"/>
      <c r="E15" s="920"/>
      <c r="F15" s="212"/>
      <c r="G15" s="227"/>
      <c r="H15" s="227"/>
      <c r="I15" s="227"/>
      <c r="J15" s="227"/>
      <c r="K15" s="305"/>
      <c r="L15" s="14"/>
      <c r="M15" s="14"/>
      <c r="N15" s="14"/>
      <c r="O15" s="14"/>
      <c r="P15" s="14"/>
    </row>
    <row r="16" spans="1:44" x14ac:dyDescent="0.25">
      <c r="A16" s="904"/>
      <c r="B16" s="385"/>
      <c r="C16" s="916"/>
      <c r="D16" s="227" t="s">
        <v>35</v>
      </c>
      <c r="E16" s="386"/>
      <c r="F16" s="261"/>
      <c r="G16" s="227"/>
      <c r="H16" s="227"/>
      <c r="I16" s="227"/>
      <c r="J16" s="259"/>
      <c r="K16" s="227"/>
      <c r="L16" s="14"/>
      <c r="M16" s="14"/>
      <c r="N16" s="14"/>
      <c r="O16" s="14"/>
      <c r="P16" s="14"/>
    </row>
    <row r="17" spans="1:16" ht="14.85" customHeight="1" x14ac:dyDescent="0.25">
      <c r="A17" s="904"/>
      <c r="B17" s="385"/>
      <c r="C17" s="914" t="s">
        <v>839</v>
      </c>
      <c r="D17" s="900" t="s">
        <v>840</v>
      </c>
      <c r="E17" s="227"/>
      <c r="F17" s="900"/>
      <c r="G17" s="900" t="s">
        <v>841</v>
      </c>
      <c r="H17" s="900"/>
      <c r="I17" s="909" t="s">
        <v>842</v>
      </c>
      <c r="J17" s="900"/>
      <c r="K17" s="900"/>
      <c r="L17" s="14"/>
      <c r="M17" s="14"/>
      <c r="N17" s="14"/>
      <c r="O17" s="14"/>
      <c r="P17" s="14"/>
    </row>
    <row r="18" spans="1:16" ht="38.85" customHeight="1" x14ac:dyDescent="0.25">
      <c r="A18" s="904"/>
      <c r="B18" s="385"/>
      <c r="C18" s="915"/>
      <c r="D18" s="901"/>
      <c r="E18" s="254"/>
      <c r="F18" s="901"/>
      <c r="G18" s="901"/>
      <c r="H18" s="901"/>
      <c r="I18" s="910"/>
      <c r="J18" s="901"/>
      <c r="K18" s="901"/>
      <c r="L18" s="14"/>
      <c r="M18" s="14"/>
      <c r="N18" s="14"/>
      <c r="O18" s="14"/>
      <c r="P18" s="14"/>
    </row>
    <row r="19" spans="1:16" ht="48" customHeight="1" x14ac:dyDescent="0.25">
      <c r="A19" s="904"/>
      <c r="B19" s="385"/>
      <c r="C19" s="915"/>
      <c r="D19" s="254" t="s">
        <v>843</v>
      </c>
      <c r="E19" s="254"/>
      <c r="F19" s="254"/>
      <c r="G19" s="254" t="s">
        <v>816</v>
      </c>
      <c r="H19" s="254"/>
      <c r="I19" s="398" t="s">
        <v>844</v>
      </c>
      <c r="J19" s="254"/>
      <c r="K19" s="254"/>
      <c r="L19" s="14"/>
      <c r="M19" s="14"/>
      <c r="N19" s="14"/>
      <c r="O19" s="14"/>
      <c r="P19" s="14"/>
    </row>
    <row r="20" spans="1:16" ht="48" customHeight="1" x14ac:dyDescent="0.25">
      <c r="A20" s="904"/>
      <c r="B20" s="385"/>
      <c r="C20" s="915"/>
      <c r="D20" s="254"/>
      <c r="E20" s="254"/>
      <c r="F20" s="254"/>
      <c r="G20" s="254" t="s">
        <v>845</v>
      </c>
      <c r="H20" s="254"/>
      <c r="I20" s="398"/>
      <c r="J20" s="382"/>
      <c r="K20" s="254"/>
      <c r="L20" s="14"/>
      <c r="M20" s="14"/>
      <c r="N20" s="14"/>
      <c r="O20" s="14"/>
      <c r="P20" s="14"/>
    </row>
    <row r="21" spans="1:16" ht="42" customHeight="1" x14ac:dyDescent="0.25">
      <c r="A21" s="904"/>
      <c r="B21" s="385"/>
      <c r="C21" s="916"/>
      <c r="D21" s="254" t="s">
        <v>846</v>
      </c>
      <c r="E21" s="254"/>
      <c r="F21" s="254"/>
      <c r="G21" s="254"/>
      <c r="H21" s="254"/>
      <c r="I21" s="254"/>
      <c r="J21" s="341"/>
      <c r="K21" s="254"/>
      <c r="L21" s="14"/>
      <c r="M21" s="14" t="s">
        <v>847</v>
      </c>
      <c r="N21" s="14"/>
      <c r="O21" s="14"/>
      <c r="P21" s="14"/>
    </row>
    <row r="22" spans="1:16" ht="129.75" customHeight="1" x14ac:dyDescent="0.25">
      <c r="A22" s="904"/>
      <c r="B22" s="385"/>
      <c r="C22" s="394" t="s">
        <v>133</v>
      </c>
      <c r="D22" s="214" t="s">
        <v>848</v>
      </c>
      <c r="E22" s="214"/>
      <c r="F22" s="215"/>
      <c r="G22" s="213"/>
      <c r="H22" s="215"/>
      <c r="I22" s="215"/>
      <c r="J22" s="271"/>
      <c r="K22" s="216"/>
      <c r="L22" s="14"/>
      <c r="M22" s="14"/>
      <c r="N22" s="14"/>
      <c r="O22" s="14"/>
      <c r="P22" s="14"/>
    </row>
    <row r="23" spans="1:16" ht="30" x14ac:dyDescent="0.25">
      <c r="A23" s="14"/>
      <c r="B23" s="14"/>
      <c r="C23" s="395" t="s">
        <v>849</v>
      </c>
      <c r="D23" s="14"/>
      <c r="E23" s="14"/>
      <c r="F23" s="14"/>
      <c r="G23" s="14"/>
      <c r="H23" s="14"/>
      <c r="I23" s="14"/>
      <c r="J23" s="14"/>
      <c r="K23" s="14"/>
      <c r="L23" s="14"/>
      <c r="M23" s="14"/>
      <c r="N23" s="14"/>
      <c r="O23" s="14"/>
      <c r="P23" s="14"/>
    </row>
    <row r="24" spans="1:16" ht="30" x14ac:dyDescent="0.25">
      <c r="A24" s="14"/>
      <c r="B24" s="14"/>
      <c r="C24" s="395" t="s">
        <v>850</v>
      </c>
      <c r="D24" s="14"/>
      <c r="E24" s="14"/>
      <c r="F24" s="14"/>
      <c r="G24" s="14"/>
      <c r="H24" s="14"/>
      <c r="I24" s="14"/>
      <c r="J24" s="14"/>
      <c r="K24" s="14"/>
      <c r="L24" s="14"/>
      <c r="M24" s="14"/>
      <c r="N24" s="14"/>
      <c r="O24" s="14"/>
      <c r="P24" s="14"/>
    </row>
    <row r="25" spans="1:16" x14ac:dyDescent="0.25">
      <c r="A25" s="14"/>
      <c r="B25" s="14"/>
      <c r="C25" s="14"/>
      <c r="D25" s="14"/>
      <c r="E25" s="14"/>
      <c r="F25" s="14"/>
      <c r="G25" s="14"/>
      <c r="H25" s="14"/>
      <c r="I25" s="14"/>
      <c r="J25" s="14"/>
      <c r="K25" s="14"/>
      <c r="L25" s="14"/>
      <c r="M25" s="14"/>
      <c r="N25" s="14"/>
      <c r="O25" s="14"/>
      <c r="P25" s="14"/>
    </row>
    <row r="26" spans="1:16" x14ac:dyDescent="0.25">
      <c r="A26" s="14"/>
      <c r="B26" s="14"/>
      <c r="C26" s="14"/>
      <c r="D26" s="14"/>
      <c r="E26" s="14"/>
      <c r="F26" s="14"/>
      <c r="G26" s="14"/>
      <c r="H26" s="14"/>
      <c r="I26" s="14"/>
      <c r="J26" s="14"/>
      <c r="K26" s="14"/>
      <c r="L26" s="14"/>
      <c r="M26" s="14"/>
      <c r="N26" s="14"/>
      <c r="O26" s="14"/>
      <c r="P26" s="14"/>
    </row>
    <row r="27" spans="1:16" x14ac:dyDescent="0.25">
      <c r="A27" s="14"/>
      <c r="B27" s="14"/>
      <c r="C27" s="14"/>
      <c r="D27" s="14"/>
      <c r="E27" s="14"/>
      <c r="F27" s="14"/>
      <c r="G27" s="14"/>
      <c r="H27" s="14"/>
      <c r="I27" s="14"/>
      <c r="J27" s="14"/>
      <c r="K27" s="14"/>
      <c r="L27" s="14"/>
      <c r="M27" s="14"/>
      <c r="N27" s="14"/>
      <c r="O27" s="14"/>
      <c r="P27" s="14"/>
    </row>
    <row r="28" spans="1:16" x14ac:dyDescent="0.25">
      <c r="A28" s="14"/>
      <c r="B28" s="14"/>
      <c r="C28" s="14"/>
      <c r="D28" s="14"/>
      <c r="E28" s="14"/>
      <c r="F28" s="14"/>
      <c r="G28" s="14"/>
      <c r="H28" s="14"/>
      <c r="I28" s="14"/>
      <c r="J28" s="14"/>
      <c r="K28" s="14"/>
      <c r="L28" s="14"/>
      <c r="M28" s="14"/>
      <c r="N28" s="14"/>
      <c r="O28" s="14"/>
      <c r="P28" s="14"/>
    </row>
    <row r="29" spans="1:16" x14ac:dyDescent="0.25">
      <c r="A29" s="14"/>
      <c r="B29" s="14"/>
      <c r="G29" s="15"/>
    </row>
    <row r="30" spans="1:16" x14ac:dyDescent="0.25">
      <c r="A30" s="14"/>
      <c r="B30" s="14"/>
      <c r="G30" s="15"/>
    </row>
    <row r="31" spans="1:16" x14ac:dyDescent="0.25">
      <c r="A31" s="14"/>
      <c r="B31" s="14"/>
    </row>
    <row r="32" spans="1:16" x14ac:dyDescent="0.25">
      <c r="A32" s="14"/>
      <c r="B32" s="14"/>
    </row>
    <row r="33" spans="1:13" ht="15.75" x14ac:dyDescent="0.25">
      <c r="A33" s="14"/>
      <c r="B33" s="14"/>
      <c r="D33" s="16"/>
      <c r="E33" s="16"/>
      <c r="M33" s="5"/>
    </row>
    <row r="34" spans="1:13" x14ac:dyDescent="0.25">
      <c r="A34" s="14"/>
      <c r="B34" s="14"/>
      <c r="D34" s="1"/>
      <c r="E34" s="1"/>
    </row>
    <row r="35" spans="1:13" x14ac:dyDescent="0.25">
      <c r="A35" s="14"/>
      <c r="B35" s="14"/>
      <c r="C35"/>
      <c r="D35" s="4"/>
      <c r="E35" s="4"/>
    </row>
    <row r="36" spans="1:13" x14ac:dyDescent="0.25">
      <c r="A36" s="14"/>
      <c r="B36" s="14"/>
      <c r="C36"/>
      <c r="D36" s="4"/>
      <c r="E36" s="4"/>
    </row>
    <row r="37" spans="1:13" x14ac:dyDescent="0.25">
      <c r="C37"/>
      <c r="D37" s="4"/>
      <c r="E37" s="4"/>
    </row>
    <row r="38" spans="1:13" x14ac:dyDescent="0.25">
      <c r="C38"/>
      <c r="D38" s="4"/>
      <c r="E38" s="4"/>
    </row>
    <row r="39" spans="1:13" x14ac:dyDescent="0.25">
      <c r="C39"/>
      <c r="D39" s="4"/>
      <c r="E39" s="4"/>
    </row>
    <row r="40" spans="1:13" x14ac:dyDescent="0.25">
      <c r="C40"/>
      <c r="D40" s="4"/>
      <c r="E40" s="4"/>
    </row>
    <row r="41" spans="1:13" x14ac:dyDescent="0.25">
      <c r="C41"/>
      <c r="D41" s="4"/>
      <c r="E41" s="4"/>
    </row>
    <row r="42" spans="1:13" x14ac:dyDescent="0.25">
      <c r="C42"/>
      <c r="D42" s="4"/>
      <c r="E42" s="4"/>
    </row>
    <row r="43" spans="1:13" x14ac:dyDescent="0.25">
      <c r="C43"/>
      <c r="D43" s="4"/>
      <c r="E43" s="4"/>
    </row>
    <row r="44" spans="1:13" x14ac:dyDescent="0.25">
      <c r="C44"/>
    </row>
  </sheetData>
  <mergeCells count="34">
    <mergeCell ref="A2:A22"/>
    <mergeCell ref="C17:C21"/>
    <mergeCell ref="G9:G10"/>
    <mergeCell ref="H9:H10"/>
    <mergeCell ref="D17:D18"/>
    <mergeCell ref="H17:H18"/>
    <mergeCell ref="F17:F18"/>
    <mergeCell ref="G17:G18"/>
    <mergeCell ref="F9:F10"/>
    <mergeCell ref="D9:D10"/>
    <mergeCell ref="D14:D15"/>
    <mergeCell ref="E14:E15"/>
    <mergeCell ref="F4:F7"/>
    <mergeCell ref="C2:C7"/>
    <mergeCell ref="C9:C16"/>
    <mergeCell ref="D4:D7"/>
    <mergeCell ref="G2:G3"/>
    <mergeCell ref="D2:D3"/>
    <mergeCell ref="E11:E12"/>
    <mergeCell ref="F11:F12"/>
    <mergeCell ref="K4:K7"/>
    <mergeCell ref="H2:H3"/>
    <mergeCell ref="K17:K18"/>
    <mergeCell ref="K2:K3"/>
    <mergeCell ref="I9:I10"/>
    <mergeCell ref="J9:J10"/>
    <mergeCell ref="J11:J13"/>
    <mergeCell ref="K9:K10"/>
    <mergeCell ref="K11:K13"/>
    <mergeCell ref="I2:I3"/>
    <mergeCell ref="J2:J3"/>
    <mergeCell ref="J4:J7"/>
    <mergeCell ref="I17:I18"/>
    <mergeCell ref="J17:J1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5743-EF0B-489B-A84A-C14C3A1F0FFA}">
  <dimension ref="A1:AR29"/>
  <sheetViews>
    <sheetView showGridLines="0" topLeftCell="A2" zoomScaleNormal="100" workbookViewId="0">
      <selection activeCell="A8" sqref="A8"/>
    </sheetView>
  </sheetViews>
  <sheetFormatPr defaultRowHeight="15" customHeight="1" x14ac:dyDescent="0.25"/>
  <cols>
    <col min="1" max="1" width="33.140625" style="2" customWidth="1"/>
    <col min="2" max="2" width="6.85546875" customWidth="1"/>
    <col min="3" max="3" width="10.5703125" customWidth="1"/>
    <col min="4" max="4" width="6.85546875" customWidth="1"/>
    <col min="5" max="5" width="13.140625" customWidth="1"/>
    <col min="6" max="43" width="6.85546875" customWidth="1"/>
  </cols>
  <sheetData>
    <row r="1" spans="1:43" ht="15.75" thickBot="1" x14ac:dyDescent="0.3">
      <c r="B1" s="831"/>
      <c r="C1" s="832"/>
      <c r="D1" s="832"/>
      <c r="E1" s="832"/>
      <c r="F1" s="832"/>
      <c r="G1" s="832"/>
      <c r="H1" s="896"/>
      <c r="I1" s="69"/>
      <c r="J1" s="839" t="s">
        <v>352</v>
      </c>
      <c r="K1" s="840"/>
      <c r="L1" s="840"/>
      <c r="M1" s="840"/>
      <c r="N1" s="840"/>
      <c r="O1" s="840"/>
      <c r="P1" s="840"/>
      <c r="Q1" s="840"/>
      <c r="R1" s="840"/>
      <c r="S1" s="840"/>
      <c r="T1" s="840"/>
      <c r="U1" s="840"/>
      <c r="V1" s="840"/>
      <c r="W1" s="841"/>
      <c r="X1" s="841"/>
      <c r="Y1" s="840"/>
      <c r="Z1" s="923"/>
      <c r="AA1" s="832" t="s">
        <v>259</v>
      </c>
      <c r="AB1" s="831"/>
      <c r="AC1" s="831"/>
      <c r="AD1" s="831"/>
      <c r="AE1" s="831"/>
      <c r="AF1" s="831"/>
      <c r="AG1" s="831"/>
      <c r="AH1" s="832" t="s">
        <v>353</v>
      </c>
      <c r="AI1" s="832"/>
      <c r="AJ1" s="832"/>
      <c r="AK1" s="832"/>
      <c r="AL1" s="832"/>
      <c r="AM1" s="832"/>
      <c r="AN1" s="832"/>
      <c r="AO1" s="832"/>
      <c r="AP1" s="832"/>
      <c r="AQ1" s="832"/>
    </row>
    <row r="2" spans="1:43" ht="201" customHeight="1" thickBot="1" x14ac:dyDescent="0.3">
      <c r="A2" s="120"/>
      <c r="B2" s="136" t="s">
        <v>354</v>
      </c>
      <c r="C2" s="77" t="s">
        <v>154</v>
      </c>
      <c r="D2" s="75" t="s">
        <v>162</v>
      </c>
      <c r="E2" s="75" t="s">
        <v>170</v>
      </c>
      <c r="F2" s="75" t="s">
        <v>851</v>
      </c>
      <c r="G2" s="76" t="s">
        <v>357</v>
      </c>
      <c r="H2" s="76" t="s">
        <v>852</v>
      </c>
      <c r="I2" s="136" t="s">
        <v>358</v>
      </c>
      <c r="J2" s="219" t="s">
        <v>188</v>
      </c>
      <c r="K2" s="220" t="s">
        <v>193</v>
      </c>
      <c r="L2" s="220" t="s">
        <v>359</v>
      </c>
      <c r="M2" s="220" t="s">
        <v>361</v>
      </c>
      <c r="N2" s="220" t="s">
        <v>362</v>
      </c>
      <c r="O2" s="220" t="s">
        <v>853</v>
      </c>
      <c r="P2" s="220" t="s">
        <v>365</v>
      </c>
      <c r="Q2" s="220" t="s">
        <v>366</v>
      </c>
      <c r="R2" s="220" t="s">
        <v>854</v>
      </c>
      <c r="S2" s="220" t="s">
        <v>368</v>
      </c>
      <c r="T2" s="220" t="s">
        <v>235</v>
      </c>
      <c r="U2" s="220" t="s">
        <v>239</v>
      </c>
      <c r="V2" s="221" t="s">
        <v>369</v>
      </c>
      <c r="W2" s="285" t="s">
        <v>247</v>
      </c>
      <c r="X2" s="285" t="s">
        <v>855</v>
      </c>
      <c r="Y2" s="284" t="s">
        <v>371</v>
      </c>
      <c r="Z2" s="222" t="s">
        <v>856</v>
      </c>
      <c r="AA2" s="77" t="s">
        <v>260</v>
      </c>
      <c r="AB2" s="75" t="s">
        <v>265</v>
      </c>
      <c r="AC2" s="75" t="s">
        <v>269</v>
      </c>
      <c r="AD2" s="75" t="s">
        <v>273</v>
      </c>
      <c r="AE2" s="75" t="s">
        <v>277</v>
      </c>
      <c r="AF2" s="75" t="s">
        <v>857</v>
      </c>
      <c r="AG2" s="141" t="s">
        <v>286</v>
      </c>
      <c r="AH2" s="78" t="s">
        <v>858</v>
      </c>
      <c r="AI2" s="77" t="s">
        <v>299</v>
      </c>
      <c r="AJ2" s="77" t="s">
        <v>304</v>
      </c>
      <c r="AK2" s="75" t="s">
        <v>859</v>
      </c>
      <c r="AL2" s="223" t="s">
        <v>485</v>
      </c>
      <c r="AM2" s="223" t="s">
        <v>860</v>
      </c>
      <c r="AN2" s="75" t="s">
        <v>330</v>
      </c>
      <c r="AO2" s="75" t="s">
        <v>861</v>
      </c>
      <c r="AP2" s="132" t="s">
        <v>862</v>
      </c>
      <c r="AQ2" s="79" t="s">
        <v>381</v>
      </c>
    </row>
    <row r="3" spans="1:43" ht="13.5" customHeight="1" thickBot="1" x14ac:dyDescent="0.3">
      <c r="A3" s="137" t="s">
        <v>863</v>
      </c>
      <c r="B3" s="138"/>
      <c r="C3" s="133"/>
      <c r="D3" s="133"/>
      <c r="E3" s="133"/>
      <c r="F3" s="133"/>
      <c r="G3" s="133"/>
      <c r="H3" s="133"/>
      <c r="I3" s="8"/>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4"/>
      <c r="AQ3" s="135"/>
    </row>
    <row r="4" spans="1:43" ht="35.25" customHeight="1" thickBot="1" x14ac:dyDescent="0.3">
      <c r="A4" s="120" t="s">
        <v>864</v>
      </c>
      <c r="B4" s="924"/>
      <c r="C4" s="316" t="s">
        <v>865</v>
      </c>
      <c r="D4" s="317" t="s">
        <v>274</v>
      </c>
      <c r="E4" s="318" t="s">
        <v>866</v>
      </c>
      <c r="F4" s="225" t="s">
        <v>867</v>
      </c>
      <c r="G4" s="929" t="s">
        <v>397</v>
      </c>
      <c r="H4" s="58" t="s">
        <v>868</v>
      </c>
      <c r="I4" s="926"/>
      <c r="J4" t="s">
        <v>869</v>
      </c>
      <c r="K4" s="931" t="s">
        <v>397</v>
      </c>
      <c r="L4" s="931" t="s">
        <v>397</v>
      </c>
      <c r="M4" s="12" t="s">
        <v>870</v>
      </c>
      <c r="N4" s="931" t="s">
        <v>397</v>
      </c>
      <c r="O4" s="931" t="s">
        <v>397</v>
      </c>
      <c r="P4" s="931" t="s">
        <v>397</v>
      </c>
      <c r="Q4" t="s">
        <v>871</v>
      </c>
      <c r="R4" s="931" t="s">
        <v>397</v>
      </c>
      <c r="S4" s="283" t="s">
        <v>872</v>
      </c>
      <c r="T4" t="s">
        <v>873</v>
      </c>
      <c r="U4" s="931" t="s">
        <v>397</v>
      </c>
      <c r="V4" s="283" t="s">
        <v>874</v>
      </c>
      <c r="W4" s="931" t="s">
        <v>397</v>
      </c>
      <c r="X4" s="12" t="s">
        <v>274</v>
      </c>
      <c r="Y4" s="12" t="s">
        <v>274</v>
      </c>
      <c r="Z4" s="931" t="s">
        <v>397</v>
      </c>
      <c r="AA4" s="931" t="s">
        <v>397</v>
      </c>
      <c r="AB4" s="931" t="s">
        <v>397</v>
      </c>
      <c r="AC4" s="58" t="s">
        <v>875</v>
      </c>
      <c r="AD4" s="12" t="s">
        <v>274</v>
      </c>
      <c r="AE4" s="286" t="s">
        <v>274</v>
      </c>
      <c r="AF4" s="12" t="s">
        <v>274</v>
      </c>
      <c r="AG4" s="287" t="s">
        <v>274</v>
      </c>
      <c r="AH4" s="225"/>
      <c r="AI4" s="931" t="s">
        <v>397</v>
      </c>
      <c r="AJ4" s="931" t="s">
        <v>397</v>
      </c>
      <c r="AK4" s="12" t="s">
        <v>876</v>
      </c>
      <c r="AL4" s="931" t="s">
        <v>397</v>
      </c>
      <c r="AM4" s="931" t="s">
        <v>397</v>
      </c>
      <c r="AN4" s="12" t="s">
        <v>274</v>
      </c>
      <c r="AO4" s="12" t="s">
        <v>877</v>
      </c>
      <c r="AP4" s="290" t="s">
        <v>878</v>
      </c>
      <c r="AQ4" s="931" t="s">
        <v>397</v>
      </c>
    </row>
    <row r="5" spans="1:43" ht="25.5" customHeight="1" x14ac:dyDescent="0.25">
      <c r="A5" s="120" t="s">
        <v>879</v>
      </c>
      <c r="B5" s="924"/>
      <c r="C5" s="319" t="s">
        <v>676</v>
      </c>
      <c r="D5" s="317" t="s">
        <v>274</v>
      </c>
      <c r="E5" s="320" t="s">
        <v>880</v>
      </c>
      <c r="F5" s="319" t="s">
        <v>676</v>
      </c>
      <c r="G5" s="929"/>
      <c r="H5" s="321" t="s">
        <v>881</v>
      </c>
      <c r="I5" s="927"/>
      <c r="J5" s="12" t="s">
        <v>882</v>
      </c>
      <c r="K5" s="931"/>
      <c r="L5" s="931"/>
      <c r="M5" s="12" t="s">
        <v>883</v>
      </c>
      <c r="N5" s="931"/>
      <c r="O5" s="931"/>
      <c r="P5" s="931"/>
      <c r="Q5" s="12" t="s">
        <v>274</v>
      </c>
      <c r="R5" s="931"/>
      <c r="S5" s="283" t="s">
        <v>872</v>
      </c>
      <c r="T5" s="12" t="s">
        <v>274</v>
      </c>
      <c r="U5" s="931"/>
      <c r="V5" s="12" t="s">
        <v>274</v>
      </c>
      <c r="W5" s="931"/>
      <c r="X5" s="12" t="s">
        <v>274</v>
      </c>
      <c r="Y5" s="12" t="s">
        <v>274</v>
      </c>
      <c r="Z5" s="931"/>
      <c r="AA5" s="931"/>
      <c r="AB5" s="931"/>
      <c r="AC5" s="12" t="s">
        <v>274</v>
      </c>
      <c r="AD5" s="12" t="s">
        <v>274</v>
      </c>
      <c r="AE5" s="286" t="s">
        <v>274</v>
      </c>
      <c r="AF5" s="12" t="s">
        <v>274</v>
      </c>
      <c r="AG5" s="287" t="s">
        <v>274</v>
      </c>
      <c r="AH5" s="225"/>
      <c r="AI5" s="931"/>
      <c r="AJ5" s="931"/>
      <c r="AK5" s="12" t="s">
        <v>274</v>
      </c>
      <c r="AL5" s="931"/>
      <c r="AM5" s="931"/>
      <c r="AN5" s="12" t="s">
        <v>274</v>
      </c>
      <c r="AO5" s="12" t="s">
        <v>274</v>
      </c>
      <c r="AP5" s="12" t="s">
        <v>274</v>
      </c>
      <c r="AQ5" s="931"/>
    </row>
    <row r="6" spans="1:43" ht="13.5" customHeight="1" x14ac:dyDescent="0.25">
      <c r="A6" s="120" t="s">
        <v>884</v>
      </c>
      <c r="B6" s="924"/>
      <c r="C6" s="322" t="s">
        <v>274</v>
      </c>
      <c r="D6" s="313" t="s">
        <v>885</v>
      </c>
      <c r="E6" s="323" t="s">
        <v>886</v>
      </c>
      <c r="F6" s="323" t="s">
        <v>887</v>
      </c>
      <c r="G6" s="929"/>
      <c r="H6" s="58" t="s">
        <v>587</v>
      </c>
      <c r="I6" s="927"/>
      <c r="J6" s="12" t="s">
        <v>888</v>
      </c>
      <c r="K6" s="931"/>
      <c r="L6" s="931"/>
      <c r="M6" s="12" t="s">
        <v>274</v>
      </c>
      <c r="N6" s="931"/>
      <c r="O6" s="931"/>
      <c r="P6" s="931"/>
      <c r="Q6" s="283" t="s">
        <v>889</v>
      </c>
      <c r="R6" s="931"/>
      <c r="S6" s="12" t="s">
        <v>274</v>
      </c>
      <c r="T6" s="12" t="s">
        <v>274</v>
      </c>
      <c r="U6" s="931"/>
      <c r="V6" s="12" t="s">
        <v>890</v>
      </c>
      <c r="W6" s="931"/>
      <c r="X6" s="283" t="s">
        <v>891</v>
      </c>
      <c r="Y6" s="283" t="s">
        <v>892</v>
      </c>
      <c r="Z6" s="931"/>
      <c r="AA6" s="931"/>
      <c r="AB6" s="931"/>
      <c r="AC6" s="12" t="s">
        <v>274</v>
      </c>
      <c r="AD6" s="12" t="s">
        <v>274</v>
      </c>
      <c r="AE6" s="286" t="s">
        <v>274</v>
      </c>
      <c r="AF6" s="12" t="s">
        <v>274</v>
      </c>
      <c r="AG6" s="287" t="s">
        <v>274</v>
      </c>
      <c r="AH6" s="7" t="s">
        <v>893</v>
      </c>
      <c r="AI6" s="931"/>
      <c r="AJ6" s="931"/>
      <c r="AK6" s="12" t="s">
        <v>274</v>
      </c>
      <c r="AL6" s="931"/>
      <c r="AM6" s="931"/>
      <c r="AN6" s="12" t="s">
        <v>274</v>
      </c>
      <c r="AO6" s="58" t="s">
        <v>587</v>
      </c>
      <c r="AP6" s="12" t="s">
        <v>274</v>
      </c>
      <c r="AQ6" s="931"/>
    </row>
    <row r="7" spans="1:43" x14ac:dyDescent="0.25">
      <c r="A7" s="120" t="s">
        <v>894</v>
      </c>
      <c r="B7" s="924"/>
      <c r="C7" s="322" t="s">
        <v>274</v>
      </c>
      <c r="D7" s="313" t="s">
        <v>885</v>
      </c>
      <c r="E7" s="323" t="s">
        <v>886</v>
      </c>
      <c r="F7" s="323" t="s">
        <v>887</v>
      </c>
      <c r="G7" s="929"/>
      <c r="H7" s="58" t="s">
        <v>587</v>
      </c>
      <c r="I7" s="927"/>
      <c r="J7" s="12" t="s">
        <v>888</v>
      </c>
      <c r="K7" s="931"/>
      <c r="L7" s="931"/>
      <c r="M7" s="12" t="s">
        <v>274</v>
      </c>
      <c r="N7" s="931"/>
      <c r="O7" s="931"/>
      <c r="P7" s="931"/>
      <c r="Q7" s="12" t="s">
        <v>895</v>
      </c>
      <c r="R7" s="931"/>
      <c r="S7" s="12" t="s">
        <v>274</v>
      </c>
      <c r="T7" s="12" t="s">
        <v>274</v>
      </c>
      <c r="U7" s="931"/>
      <c r="V7" s="12" t="s">
        <v>890</v>
      </c>
      <c r="W7" s="931"/>
      <c r="X7" s="283" t="s">
        <v>891</v>
      </c>
      <c r="Y7" s="283" t="s">
        <v>896</v>
      </c>
      <c r="Z7" s="931"/>
      <c r="AA7" s="931"/>
      <c r="AB7" s="931"/>
      <c r="AC7" s="12" t="s">
        <v>274</v>
      </c>
      <c r="AD7" s="12" t="s">
        <v>274</v>
      </c>
      <c r="AE7" s="286" t="s">
        <v>274</v>
      </c>
      <c r="AF7" s="12" t="s">
        <v>274</v>
      </c>
      <c r="AG7" s="287" t="s">
        <v>274</v>
      </c>
      <c r="AH7" s="7" t="s">
        <v>893</v>
      </c>
      <c r="AI7" s="931"/>
      <c r="AJ7" s="931"/>
      <c r="AK7" s="12" t="s">
        <v>274</v>
      </c>
      <c r="AL7" s="931"/>
      <c r="AM7" s="931"/>
      <c r="AN7" s="12" t="s">
        <v>274</v>
      </c>
      <c r="AO7" s="58" t="s">
        <v>587</v>
      </c>
      <c r="AP7" s="12" t="s">
        <v>274</v>
      </c>
      <c r="AQ7" s="931"/>
    </row>
    <row r="8" spans="1:43" ht="30" x14ac:dyDescent="0.25">
      <c r="A8" s="224" t="s">
        <v>897</v>
      </c>
      <c r="B8" s="924"/>
      <c r="C8" s="315" t="s">
        <v>898</v>
      </c>
      <c r="D8" s="225" t="s">
        <v>899</v>
      </c>
      <c r="E8" s="315" t="s">
        <v>900</v>
      </c>
      <c r="F8" s="322" t="s">
        <v>274</v>
      </c>
      <c r="G8" s="929"/>
      <c r="H8" s="225" t="s">
        <v>901</v>
      </c>
      <c r="I8" s="927"/>
      <c r="J8" s="58" t="s">
        <v>902</v>
      </c>
      <c r="K8" s="931"/>
      <c r="L8" s="931"/>
      <c r="M8" s="58" t="s">
        <v>902</v>
      </c>
      <c r="N8" s="931"/>
      <c r="O8" s="931"/>
      <c r="P8" s="931"/>
      <c r="Q8" s="12" t="s">
        <v>903</v>
      </c>
      <c r="R8" s="931"/>
      <c r="S8" s="12" t="s">
        <v>274</v>
      </c>
      <c r="T8" s="12" t="s">
        <v>274</v>
      </c>
      <c r="U8" s="931"/>
      <c r="V8" s="12" t="s">
        <v>274</v>
      </c>
      <c r="W8" s="931"/>
      <c r="X8" s="12" t="s">
        <v>274</v>
      </c>
      <c r="Y8" s="12" t="s">
        <v>274</v>
      </c>
      <c r="Z8" s="931"/>
      <c r="AA8" s="931"/>
      <c r="AB8" s="931"/>
      <c r="AC8" s="12" t="s">
        <v>274</v>
      </c>
      <c r="AD8" s="12" t="s">
        <v>274</v>
      </c>
      <c r="AE8" s="286" t="s">
        <v>274</v>
      </c>
      <c r="AF8" s="12" t="s">
        <v>274</v>
      </c>
      <c r="AG8" s="287" t="s">
        <v>274</v>
      </c>
      <c r="AH8" s="225"/>
      <c r="AI8" s="931"/>
      <c r="AJ8" s="931"/>
      <c r="AK8" s="12" t="s">
        <v>274</v>
      </c>
      <c r="AL8" s="931"/>
      <c r="AM8" s="931"/>
      <c r="AN8" s="12" t="s">
        <v>904</v>
      </c>
      <c r="AO8" s="12" t="s">
        <v>274</v>
      </c>
      <c r="AP8" s="12" t="s">
        <v>274</v>
      </c>
      <c r="AQ8" s="931"/>
    </row>
    <row r="9" spans="1:43" ht="15.75" customHeight="1" x14ac:dyDescent="0.25">
      <c r="A9" s="120" t="s">
        <v>905</v>
      </c>
      <c r="B9" s="924"/>
      <c r="C9" s="324" t="s">
        <v>906</v>
      </c>
      <c r="D9" s="322" t="s">
        <v>274</v>
      </c>
      <c r="E9" s="323" t="s">
        <v>907</v>
      </c>
      <c r="F9" s="322" t="s">
        <v>274</v>
      </c>
      <c r="G9" s="929"/>
      <c r="H9" s="325" t="s">
        <v>274</v>
      </c>
      <c r="I9" s="927"/>
      <c r="J9" s="12" t="s">
        <v>274</v>
      </c>
      <c r="K9" s="931"/>
      <c r="L9" s="931"/>
      <c r="M9" s="12" t="s">
        <v>274</v>
      </c>
      <c r="N9" s="931"/>
      <c r="O9" s="931"/>
      <c r="P9" s="931"/>
      <c r="Q9" s="12" t="s">
        <v>274</v>
      </c>
      <c r="R9" s="931"/>
      <c r="S9" s="328" t="s">
        <v>908</v>
      </c>
      <c r="T9" s="12" t="s">
        <v>274</v>
      </c>
      <c r="U9" s="931"/>
      <c r="V9" s="12" t="s">
        <v>909</v>
      </c>
      <c r="W9" s="931"/>
      <c r="X9" s="12" t="s">
        <v>274</v>
      </c>
      <c r="Y9" s="12" t="s">
        <v>274</v>
      </c>
      <c r="Z9" s="931"/>
      <c r="AA9" s="931"/>
      <c r="AB9" s="931"/>
      <c r="AC9" s="12" t="s">
        <v>274</v>
      </c>
      <c r="AD9" s="12" t="s">
        <v>274</v>
      </c>
      <c r="AE9" s="286" t="s">
        <v>274</v>
      </c>
      <c r="AF9" s="12" t="s">
        <v>274</v>
      </c>
      <c r="AG9" s="287" t="s">
        <v>274</v>
      </c>
      <c r="AH9" s="225"/>
      <c r="AI9" s="931"/>
      <c r="AJ9" s="931"/>
      <c r="AK9" s="12" t="s">
        <v>274</v>
      </c>
      <c r="AL9" s="931"/>
      <c r="AM9" s="931"/>
      <c r="AN9" s="12" t="s">
        <v>274</v>
      </c>
      <c r="AO9" s="12" t="s">
        <v>910</v>
      </c>
      <c r="AP9" s="12" t="s">
        <v>274</v>
      </c>
      <c r="AQ9" s="931"/>
    </row>
    <row r="10" spans="1:43" ht="15.75" customHeight="1" x14ac:dyDescent="0.25">
      <c r="A10" s="120" t="s">
        <v>911</v>
      </c>
      <c r="B10" s="924"/>
      <c r="C10" s="324" t="s">
        <v>912</v>
      </c>
      <c r="D10" s="322" t="s">
        <v>274</v>
      </c>
      <c r="E10" s="323" t="s">
        <v>913</v>
      </c>
      <c r="F10" s="322" t="s">
        <v>274</v>
      </c>
      <c r="G10" s="929"/>
      <c r="H10" s="323" t="s">
        <v>274</v>
      </c>
      <c r="I10" s="927"/>
      <c r="J10" s="12" t="s">
        <v>274</v>
      </c>
      <c r="K10" s="931"/>
      <c r="L10" s="931"/>
      <c r="M10" s="12" t="s">
        <v>274</v>
      </c>
      <c r="N10" s="931"/>
      <c r="O10" s="931"/>
      <c r="P10" s="931"/>
      <c r="Q10" s="12" t="s">
        <v>274</v>
      </c>
      <c r="R10" s="931"/>
      <c r="S10" s="12" t="s">
        <v>274</v>
      </c>
      <c r="T10" s="12" t="s">
        <v>274</v>
      </c>
      <c r="U10" s="931"/>
      <c r="V10" s="12" t="s">
        <v>274</v>
      </c>
      <c r="W10" s="931"/>
      <c r="X10" s="12" t="s">
        <v>274</v>
      </c>
      <c r="Y10" s="12" t="s">
        <v>274</v>
      </c>
      <c r="Z10" s="931"/>
      <c r="AA10" s="931"/>
      <c r="AB10" s="931"/>
      <c r="AC10" s="12" t="s">
        <v>274</v>
      </c>
      <c r="AD10" s="12" t="s">
        <v>274</v>
      </c>
      <c r="AE10" s="286" t="s">
        <v>274</v>
      </c>
      <c r="AF10" s="12" t="s">
        <v>274</v>
      </c>
      <c r="AG10" s="287" t="s">
        <v>274</v>
      </c>
      <c r="AH10" s="225"/>
      <c r="AI10" s="931"/>
      <c r="AJ10" s="931"/>
      <c r="AK10" s="12" t="s">
        <v>274</v>
      </c>
      <c r="AL10" s="931"/>
      <c r="AM10" s="931"/>
      <c r="AN10" s="12" t="s">
        <v>274</v>
      </c>
      <c r="AO10" s="12" t="s">
        <v>274</v>
      </c>
      <c r="AP10" s="12" t="s">
        <v>274</v>
      </c>
      <c r="AQ10" s="931"/>
    </row>
    <row r="11" spans="1:43" ht="15.75" customHeight="1" x14ac:dyDescent="0.25">
      <c r="A11" t="s">
        <v>914</v>
      </c>
      <c r="B11" s="924"/>
      <c r="C11" s="315" t="s">
        <v>580</v>
      </c>
      <c r="D11" s="322" t="s">
        <v>274</v>
      </c>
      <c r="E11" s="315" t="s">
        <v>580</v>
      </c>
      <c r="F11" s="322" t="s">
        <v>274</v>
      </c>
      <c r="G11" s="929"/>
      <c r="H11" s="323" t="s">
        <v>915</v>
      </c>
      <c r="I11" s="927"/>
      <c r="J11" s="12" t="s">
        <v>274</v>
      </c>
      <c r="K11" s="931"/>
      <c r="L11" s="931"/>
      <c r="M11" s="12" t="s">
        <v>274</v>
      </c>
      <c r="N11" s="931"/>
      <c r="O11" s="931"/>
      <c r="P11" s="931"/>
      <c r="Q11" s="12" t="s">
        <v>274</v>
      </c>
      <c r="R11" s="931"/>
      <c r="S11" s="328" t="s">
        <v>274</v>
      </c>
      <c r="T11" s="12" t="s">
        <v>274</v>
      </c>
      <c r="U11" s="931"/>
      <c r="V11" s="12" t="s">
        <v>274</v>
      </c>
      <c r="W11" s="931"/>
      <c r="X11" s="12" t="s">
        <v>274</v>
      </c>
      <c r="Y11" s="12" t="s">
        <v>916</v>
      </c>
      <c r="Z11" s="931"/>
      <c r="AA11" s="931"/>
      <c r="AB11" s="931"/>
      <c r="AC11" s="12" t="s">
        <v>274</v>
      </c>
      <c r="AD11" s="12" t="s">
        <v>274</v>
      </c>
      <c r="AE11" s="286" t="s">
        <v>274</v>
      </c>
      <c r="AF11" s="12" t="s">
        <v>274</v>
      </c>
      <c r="AG11" s="287" t="s">
        <v>274</v>
      </c>
      <c r="AH11" s="225"/>
      <c r="AI11" s="931"/>
      <c r="AJ11" s="931"/>
      <c r="AK11" s="12" t="s">
        <v>274</v>
      </c>
      <c r="AL11" s="931"/>
      <c r="AM11" s="931"/>
      <c r="AN11" s="12" t="s">
        <v>274</v>
      </c>
      <c r="AO11" s="12" t="s">
        <v>274</v>
      </c>
      <c r="AP11" s="12" t="s">
        <v>274</v>
      </c>
      <c r="AQ11" s="931"/>
    </row>
    <row r="12" spans="1:43" ht="19.350000000000001" customHeight="1" x14ac:dyDescent="0.25">
      <c r="A12" t="s">
        <v>917</v>
      </c>
      <c r="B12" s="924"/>
      <c r="C12" s="315" t="s">
        <v>580</v>
      </c>
      <c r="D12" s="322" t="s">
        <v>274</v>
      </c>
      <c r="E12" s="315" t="s">
        <v>580</v>
      </c>
      <c r="F12" s="322" t="s">
        <v>274</v>
      </c>
      <c r="G12" s="929"/>
      <c r="H12" s="323" t="s">
        <v>915</v>
      </c>
      <c r="I12" s="927"/>
      <c r="J12" s="12" t="s">
        <v>274</v>
      </c>
      <c r="K12" s="931"/>
      <c r="L12" s="931"/>
      <c r="M12" s="12" t="s">
        <v>274</v>
      </c>
      <c r="N12" s="931"/>
      <c r="O12" s="931"/>
      <c r="P12" s="931"/>
      <c r="Q12" s="12" t="s">
        <v>274</v>
      </c>
      <c r="R12" s="931"/>
      <c r="S12" s="328" t="s">
        <v>274</v>
      </c>
      <c r="T12" s="12" t="s">
        <v>274</v>
      </c>
      <c r="U12" s="931"/>
      <c r="V12" s="12" t="s">
        <v>274</v>
      </c>
      <c r="W12" s="931"/>
      <c r="X12" s="12" t="s">
        <v>274</v>
      </c>
      <c r="Y12" s="12" t="s">
        <v>274</v>
      </c>
      <c r="Z12" s="931"/>
      <c r="AA12" s="931"/>
      <c r="AB12" s="931"/>
      <c r="AC12" s="12" t="s">
        <v>274</v>
      </c>
      <c r="AD12" s="12" t="s">
        <v>274</v>
      </c>
      <c r="AE12" s="286" t="s">
        <v>274</v>
      </c>
      <c r="AF12" s="12" t="s">
        <v>274</v>
      </c>
      <c r="AG12" s="287" t="s">
        <v>274</v>
      </c>
      <c r="AH12" s="225"/>
      <c r="AI12" s="931"/>
      <c r="AJ12" s="931"/>
      <c r="AK12" s="12" t="s">
        <v>274</v>
      </c>
      <c r="AL12" s="931"/>
      <c r="AM12" s="931"/>
      <c r="AN12" s="12" t="s">
        <v>274</v>
      </c>
      <c r="AO12" s="12" t="s">
        <v>274</v>
      </c>
      <c r="AP12" s="12" t="s">
        <v>274</v>
      </c>
      <c r="AQ12" s="931"/>
    </row>
    <row r="13" spans="1:43" ht="20.100000000000001" customHeight="1" thickBot="1" x14ac:dyDescent="0.3">
      <c r="A13" t="s">
        <v>918</v>
      </c>
      <c r="B13" s="924"/>
      <c r="C13" s="324" t="s">
        <v>919</v>
      </c>
      <c r="D13" s="323" t="s">
        <v>920</v>
      </c>
      <c r="E13" s="323" t="s">
        <v>921</v>
      </c>
      <c r="F13" s="322" t="s">
        <v>274</v>
      </c>
      <c r="G13" s="929"/>
      <c r="H13" s="322" t="s">
        <v>274</v>
      </c>
      <c r="I13" s="927"/>
      <c r="J13" s="12" t="s">
        <v>274</v>
      </c>
      <c r="K13" s="931"/>
      <c r="L13" s="931"/>
      <c r="M13" s="12" t="s">
        <v>274</v>
      </c>
      <c r="N13" s="931"/>
      <c r="O13" s="931"/>
      <c r="P13" s="931"/>
      <c r="Q13" s="12" t="s">
        <v>922</v>
      </c>
      <c r="R13" s="931"/>
      <c r="S13" s="283" t="s">
        <v>872</v>
      </c>
      <c r="T13" s="12" t="s">
        <v>274</v>
      </c>
      <c r="U13" s="931"/>
      <c r="V13" s="12" t="s">
        <v>274</v>
      </c>
      <c r="W13" s="931"/>
      <c r="X13" s="12" t="s">
        <v>274</v>
      </c>
      <c r="Y13" s="12" t="s">
        <v>274</v>
      </c>
      <c r="Z13" s="931"/>
      <c r="AA13" s="931"/>
      <c r="AB13" s="931"/>
      <c r="AC13" s="12" t="s">
        <v>274</v>
      </c>
      <c r="AD13" s="12" t="s">
        <v>274</v>
      </c>
      <c r="AE13" s="286" t="s">
        <v>274</v>
      </c>
      <c r="AF13" s="12" t="s">
        <v>274</v>
      </c>
      <c r="AG13" s="287" t="s">
        <v>274</v>
      </c>
      <c r="AH13" s="225"/>
      <c r="AI13" s="931"/>
      <c r="AJ13" s="931"/>
      <c r="AK13" s="12" t="s">
        <v>274</v>
      </c>
      <c r="AL13" s="931"/>
      <c r="AM13" s="931"/>
      <c r="AN13" s="12" t="s">
        <v>274</v>
      </c>
      <c r="AO13" s="12" t="s">
        <v>274</v>
      </c>
      <c r="AP13" s="12" t="s">
        <v>274</v>
      </c>
      <c r="AQ13" s="931"/>
    </row>
    <row r="14" spans="1:43" x14ac:dyDescent="0.25">
      <c r="A14" s="120" t="s">
        <v>923</v>
      </c>
      <c r="B14" s="924"/>
      <c r="C14" s="58" t="s">
        <v>590</v>
      </c>
      <c r="D14" s="317" t="s">
        <v>274</v>
      </c>
      <c r="E14" s="323" t="s">
        <v>924</v>
      </c>
      <c r="F14" s="322" t="s">
        <v>274</v>
      </c>
      <c r="G14" s="929"/>
      <c r="H14" s="322" t="s">
        <v>274</v>
      </c>
      <c r="I14" s="927"/>
      <c r="J14" s="12" t="s">
        <v>274</v>
      </c>
      <c r="K14" s="931"/>
      <c r="L14" s="931"/>
      <c r="M14" s="12" t="s">
        <v>274</v>
      </c>
      <c r="N14" s="931"/>
      <c r="O14" s="931"/>
      <c r="P14" s="931"/>
      <c r="Q14" s="12" t="s">
        <v>274</v>
      </c>
      <c r="R14" s="931"/>
      <c r="S14" s="283" t="s">
        <v>872</v>
      </c>
      <c r="T14" s="283" t="s">
        <v>925</v>
      </c>
      <c r="U14" s="931"/>
      <c r="V14" s="12" t="s">
        <v>274</v>
      </c>
      <c r="W14" s="931"/>
      <c r="X14" s="12" t="s">
        <v>274</v>
      </c>
      <c r="Y14" s="12" t="s">
        <v>274</v>
      </c>
      <c r="Z14" s="931"/>
      <c r="AA14" s="931"/>
      <c r="AB14" s="931"/>
      <c r="AC14" s="12" t="s">
        <v>274</v>
      </c>
      <c r="AD14" s="12" t="s">
        <v>274</v>
      </c>
      <c r="AE14" s="286" t="s">
        <v>274</v>
      </c>
      <c r="AF14" s="12" t="s">
        <v>274</v>
      </c>
      <c r="AG14" s="287" t="s">
        <v>274</v>
      </c>
      <c r="AH14" s="225"/>
      <c r="AI14" s="931"/>
      <c r="AJ14" s="931"/>
      <c r="AK14" s="12" t="s">
        <v>274</v>
      </c>
      <c r="AL14" s="931"/>
      <c r="AM14" s="931"/>
      <c r="AN14" s="12" t="s">
        <v>274</v>
      </c>
      <c r="AO14" s="12" t="s">
        <v>274</v>
      </c>
      <c r="AP14" s="12" t="s">
        <v>274</v>
      </c>
      <c r="AQ14" s="931"/>
    </row>
    <row r="15" spans="1:43" ht="15.75" customHeight="1" x14ac:dyDescent="0.25">
      <c r="A15" s="120" t="s">
        <v>926</v>
      </c>
      <c r="B15" s="924"/>
      <c r="C15" s="326" t="s">
        <v>927</v>
      </c>
      <c r="D15" s="322" t="s">
        <v>274</v>
      </c>
      <c r="E15" s="322" t="s">
        <v>274</v>
      </c>
      <c r="F15" s="322" t="s">
        <v>274</v>
      </c>
      <c r="G15" s="929"/>
      <c r="H15" s="322" t="s">
        <v>274</v>
      </c>
      <c r="I15" s="927"/>
      <c r="J15" s="12" t="s">
        <v>928</v>
      </c>
      <c r="K15" s="931"/>
      <c r="L15" s="931"/>
      <c r="M15" s="12" t="s">
        <v>274</v>
      </c>
      <c r="N15" s="931"/>
      <c r="O15" s="931"/>
      <c r="P15" s="931"/>
      <c r="Q15" s="12" t="s">
        <v>274</v>
      </c>
      <c r="R15" s="931"/>
      <c r="S15" s="12" t="s">
        <v>274</v>
      </c>
      <c r="T15" s="12" t="s">
        <v>274</v>
      </c>
      <c r="U15" s="931"/>
      <c r="V15" s="12" t="s">
        <v>274</v>
      </c>
      <c r="W15" s="931"/>
      <c r="X15" s="12" t="s">
        <v>274</v>
      </c>
      <c r="Y15" s="12" t="s">
        <v>929</v>
      </c>
      <c r="Z15" s="931"/>
      <c r="AA15" s="931"/>
      <c r="AB15" s="931"/>
      <c r="AC15" s="283"/>
      <c r="AD15" s="12" t="s">
        <v>930</v>
      </c>
      <c r="AE15" s="286" t="s">
        <v>931</v>
      </c>
      <c r="AF15" s="12" t="s">
        <v>274</v>
      </c>
      <c r="AG15" s="287" t="s">
        <v>274</v>
      </c>
      <c r="AH15" s="225"/>
      <c r="AI15" s="931"/>
      <c r="AJ15" s="931"/>
      <c r="AK15" s="12" t="s">
        <v>274</v>
      </c>
      <c r="AL15" s="931"/>
      <c r="AM15" s="931"/>
      <c r="AN15" s="12" t="s">
        <v>274</v>
      </c>
      <c r="AO15" s="12" t="s">
        <v>274</v>
      </c>
      <c r="AP15" s="12" t="s">
        <v>932</v>
      </c>
      <c r="AQ15" s="931"/>
    </row>
    <row r="16" spans="1:43" x14ac:dyDescent="0.25">
      <c r="A16" s="120" t="s">
        <v>456</v>
      </c>
      <c r="B16" s="924"/>
      <c r="C16" s="314" t="s">
        <v>933</v>
      </c>
      <c r="D16" s="322" t="s">
        <v>274</v>
      </c>
      <c r="E16" s="322" t="s">
        <v>274</v>
      </c>
      <c r="F16" s="322" t="s">
        <v>274</v>
      </c>
      <c r="G16" s="929"/>
      <c r="H16" s="322" t="s">
        <v>274</v>
      </c>
      <c r="I16" s="927"/>
      <c r="J16" s="12" t="s">
        <v>274</v>
      </c>
      <c r="K16" s="931"/>
      <c r="L16" s="931"/>
      <c r="M16" s="12" t="s">
        <v>274</v>
      </c>
      <c r="N16" s="931"/>
      <c r="O16" s="931"/>
      <c r="P16" s="931"/>
      <c r="Q16" s="12" t="s">
        <v>274</v>
      </c>
      <c r="R16" s="931"/>
      <c r="S16" s="12" t="s">
        <v>274</v>
      </c>
      <c r="T16" s="12" t="s">
        <v>274</v>
      </c>
      <c r="U16" s="931"/>
      <c r="V16" s="12" t="s">
        <v>274</v>
      </c>
      <c r="W16" s="931"/>
      <c r="X16" s="12" t="s">
        <v>274</v>
      </c>
      <c r="Y16" s="12" t="s">
        <v>274</v>
      </c>
      <c r="Z16" s="931"/>
      <c r="AA16" s="931"/>
      <c r="AB16" s="931"/>
      <c r="AC16" s="283"/>
      <c r="AD16" s="12" t="s">
        <v>274</v>
      </c>
      <c r="AE16" s="286" t="s">
        <v>274</v>
      </c>
      <c r="AF16" s="12" t="s">
        <v>274</v>
      </c>
      <c r="AG16" s="287" t="s">
        <v>274</v>
      </c>
      <c r="AH16" s="225"/>
      <c r="AI16" s="931"/>
      <c r="AJ16" s="931"/>
      <c r="AK16" s="12" t="s">
        <v>274</v>
      </c>
      <c r="AL16" s="931"/>
      <c r="AM16" s="931"/>
      <c r="AN16" s="12" t="s">
        <v>274</v>
      </c>
      <c r="AO16" s="12" t="s">
        <v>274</v>
      </c>
      <c r="AP16" s="12" t="s">
        <v>932</v>
      </c>
      <c r="AQ16" s="931"/>
    </row>
    <row r="17" spans="1:44" ht="13.35" customHeight="1" x14ac:dyDescent="0.25">
      <c r="A17" s="120" t="s">
        <v>934</v>
      </c>
      <c r="B17" s="924"/>
      <c r="C17" s="315" t="s">
        <v>935</v>
      </c>
      <c r="D17" s="322" t="s">
        <v>274</v>
      </c>
      <c r="E17" s="322" t="s">
        <v>274</v>
      </c>
      <c r="F17" s="322" t="s">
        <v>274</v>
      </c>
      <c r="G17" s="929"/>
      <c r="H17" s="322" t="s">
        <v>274</v>
      </c>
      <c r="I17" s="927"/>
      <c r="J17" s="12" t="s">
        <v>274</v>
      </c>
      <c r="K17" s="931"/>
      <c r="L17" s="931"/>
      <c r="M17" s="12" t="s">
        <v>274</v>
      </c>
      <c r="N17" s="931"/>
      <c r="O17" s="931"/>
      <c r="P17" s="931"/>
      <c r="Q17" s="12" t="s">
        <v>274</v>
      </c>
      <c r="R17" s="931"/>
      <c r="S17" s="12" t="s">
        <v>274</v>
      </c>
      <c r="T17" s="12" t="s">
        <v>936</v>
      </c>
      <c r="U17" s="931"/>
      <c r="V17" s="12" t="s">
        <v>274</v>
      </c>
      <c r="W17" s="931"/>
      <c r="X17" s="12" t="s">
        <v>274</v>
      </c>
      <c r="Y17" s="12" t="s">
        <v>274</v>
      </c>
      <c r="Z17" s="931"/>
      <c r="AA17" s="931"/>
      <c r="AB17" s="931"/>
      <c r="AC17" s="283" t="s">
        <v>937</v>
      </c>
      <c r="AD17" s="12" t="s">
        <v>274</v>
      </c>
      <c r="AE17" s="286" t="s">
        <v>274</v>
      </c>
      <c r="AF17" s="12" t="s">
        <v>274</v>
      </c>
      <c r="AG17" s="311" t="s">
        <v>938</v>
      </c>
      <c r="AH17" s="225"/>
      <c r="AI17" s="931"/>
      <c r="AJ17" s="931"/>
      <c r="AK17" s="12" t="s">
        <v>274</v>
      </c>
      <c r="AL17" s="931"/>
      <c r="AM17" s="931"/>
      <c r="AN17" s="12" t="s">
        <v>274</v>
      </c>
      <c r="AO17" s="12" t="s">
        <v>274</v>
      </c>
      <c r="AP17" s="12" t="s">
        <v>274</v>
      </c>
      <c r="AQ17" s="931"/>
    </row>
    <row r="18" spans="1:44" ht="15.75" customHeight="1" thickBot="1" x14ac:dyDescent="0.3">
      <c r="A18" s="131" t="s">
        <v>939</v>
      </c>
      <c r="B18" s="925"/>
      <c r="C18" s="327" t="s">
        <v>940</v>
      </c>
      <c r="D18" s="322" t="s">
        <v>274</v>
      </c>
      <c r="E18" s="322" t="s">
        <v>274</v>
      </c>
      <c r="F18" s="322" t="s">
        <v>274</v>
      </c>
      <c r="G18" s="930"/>
      <c r="H18" s="322" t="s">
        <v>274</v>
      </c>
      <c r="I18" s="928"/>
      <c r="J18" s="12" t="s">
        <v>274</v>
      </c>
      <c r="K18" s="932"/>
      <c r="L18" s="932"/>
      <c r="M18" s="12" t="s">
        <v>274</v>
      </c>
      <c r="N18" s="932"/>
      <c r="O18" s="932"/>
      <c r="P18" s="932"/>
      <c r="Q18" s="12" t="s">
        <v>274</v>
      </c>
      <c r="R18" s="932"/>
      <c r="S18" s="12" t="s">
        <v>274</v>
      </c>
      <c r="T18" s="12" t="s">
        <v>274</v>
      </c>
      <c r="U18" s="932"/>
      <c r="V18" s="12" t="s">
        <v>274</v>
      </c>
      <c r="W18" s="932"/>
      <c r="X18" s="328" t="s">
        <v>908</v>
      </c>
      <c r="Y18" s="12" t="s">
        <v>274</v>
      </c>
      <c r="Z18" s="932"/>
      <c r="AA18" s="932"/>
      <c r="AB18" s="932"/>
      <c r="AC18" s="12" t="s">
        <v>274</v>
      </c>
      <c r="AD18" s="12" t="s">
        <v>274</v>
      </c>
      <c r="AE18" s="286" t="s">
        <v>941</v>
      </c>
      <c r="AF18" s="12" t="s">
        <v>942</v>
      </c>
      <c r="AG18" s="287" t="s">
        <v>274</v>
      </c>
      <c r="AH18" s="225"/>
      <c r="AI18" s="932"/>
      <c r="AJ18" s="932"/>
      <c r="AK18" s="12" t="s">
        <v>274</v>
      </c>
      <c r="AL18" s="932"/>
      <c r="AM18" s="932"/>
      <c r="AN18" s="12" t="s">
        <v>274</v>
      </c>
      <c r="AO18" s="12" t="s">
        <v>274</v>
      </c>
      <c r="AP18" s="12" t="s">
        <v>274</v>
      </c>
      <c r="AQ18" s="932"/>
    </row>
    <row r="19" spans="1:44" x14ac:dyDescent="0.25">
      <c r="A19" s="2" t="s">
        <v>943</v>
      </c>
      <c r="K19" s="282" t="s">
        <v>944</v>
      </c>
      <c r="L19" t="s">
        <v>945</v>
      </c>
      <c r="M19" s="282" t="s">
        <v>946</v>
      </c>
      <c r="N19" s="282" t="s">
        <v>947</v>
      </c>
      <c r="O19" s="282" t="s">
        <v>948</v>
      </c>
      <c r="P19" s="282" t="s">
        <v>946</v>
      </c>
      <c r="Q19" s="282" t="s">
        <v>949</v>
      </c>
      <c r="R19" s="282" t="s">
        <v>946</v>
      </c>
      <c r="S19" t="s">
        <v>950</v>
      </c>
      <c r="T19" s="282" t="s">
        <v>946</v>
      </c>
      <c r="U19" t="s">
        <v>951</v>
      </c>
      <c r="V19" s="282" t="s">
        <v>890</v>
      </c>
      <c r="W19" t="s">
        <v>952</v>
      </c>
      <c r="X19" s="282" t="s">
        <v>953</v>
      </c>
      <c r="Y19" s="282" t="s">
        <v>946</v>
      </c>
      <c r="AA19" s="282" t="s">
        <v>954</v>
      </c>
      <c r="AB19" s="282" t="s">
        <v>955</v>
      </c>
      <c r="AC19" s="282" t="s">
        <v>946</v>
      </c>
      <c r="AD19" t="s">
        <v>956</v>
      </c>
      <c r="AE19" s="282" t="s">
        <v>957</v>
      </c>
      <c r="AF19" s="282" t="s">
        <v>946</v>
      </c>
      <c r="AI19" t="s">
        <v>958</v>
      </c>
      <c r="AJ19" t="s">
        <v>959</v>
      </c>
      <c r="AK19" s="282" t="s">
        <v>960</v>
      </c>
      <c r="AL19" s="282" t="s">
        <v>961</v>
      </c>
      <c r="AM19" s="282" t="s">
        <v>962</v>
      </c>
      <c r="AN19" s="282" t="s">
        <v>946</v>
      </c>
      <c r="AO19" t="s">
        <v>963</v>
      </c>
      <c r="AP19" s="282" t="s">
        <v>955</v>
      </c>
      <c r="AQ19" s="282" t="s">
        <v>964</v>
      </c>
      <c r="AR19" s="282" t="s">
        <v>946</v>
      </c>
    </row>
    <row r="20" spans="1:44" ht="30.6" customHeight="1" x14ac:dyDescent="0.25">
      <c r="A20" s="2" t="s">
        <v>965</v>
      </c>
      <c r="I20" s="225"/>
      <c r="M20" s="58"/>
      <c r="O20" s="282" t="s">
        <v>946</v>
      </c>
      <c r="P20" s="226"/>
      <c r="AP20" t="s">
        <v>966</v>
      </c>
    </row>
    <row r="21" spans="1:44" x14ac:dyDescent="0.25">
      <c r="D21" t="s">
        <v>469</v>
      </c>
      <c r="F21" s="873" t="s">
        <v>470</v>
      </c>
      <c r="G21" s="874"/>
      <c r="H21" s="874"/>
      <c r="I21" s="875" t="s">
        <v>471</v>
      </c>
      <c r="J21" s="876"/>
      <c r="K21" s="876"/>
      <c r="L21" s="876"/>
      <c r="M21" s="877" t="s">
        <v>472</v>
      </c>
      <c r="N21" s="878"/>
      <c r="O21" s="879"/>
      <c r="P21" s="860" t="s">
        <v>473</v>
      </c>
      <c r="Q21" s="860"/>
      <c r="R21" s="860"/>
      <c r="S21" s="860"/>
      <c r="T21" s="861"/>
    </row>
    <row r="22" spans="1:44" x14ac:dyDescent="0.25">
      <c r="F22" s="869" t="s">
        <v>474</v>
      </c>
      <c r="G22" s="870"/>
      <c r="H22" s="870"/>
      <c r="I22" s="871" t="s">
        <v>475</v>
      </c>
      <c r="J22" s="872"/>
      <c r="K22" s="872"/>
      <c r="L22" s="872"/>
      <c r="M22" s="864" t="s">
        <v>476</v>
      </c>
      <c r="N22" s="865"/>
      <c r="O22" s="866"/>
      <c r="P22" s="867" t="s">
        <v>477</v>
      </c>
      <c r="Q22" s="867"/>
      <c r="R22" s="867"/>
      <c r="S22" s="867"/>
      <c r="T22" s="868"/>
    </row>
    <row r="24" spans="1:44" ht="15" customHeight="1" x14ac:dyDescent="0.25">
      <c r="M24" t="s">
        <v>967</v>
      </c>
    </row>
    <row r="26" spans="1:44" x14ac:dyDescent="0.25">
      <c r="V26" t="s">
        <v>968</v>
      </c>
    </row>
    <row r="27" spans="1:44" x14ac:dyDescent="0.25"/>
    <row r="28" spans="1:44" x14ac:dyDescent="0.25"/>
    <row r="29" spans="1:44" x14ac:dyDescent="0.25"/>
  </sheetData>
  <mergeCells count="31">
    <mergeCell ref="AL4:AL18"/>
    <mergeCell ref="AM4:AM18"/>
    <mergeCell ref="K4:K18"/>
    <mergeCell ref="AJ4:AJ18"/>
    <mergeCell ref="O4:O18"/>
    <mergeCell ref="N4:N18"/>
    <mergeCell ref="AI4:AI18"/>
    <mergeCell ref="P22:T22"/>
    <mergeCell ref="P21:T21"/>
    <mergeCell ref="I21:L21"/>
    <mergeCell ref="I22:L22"/>
    <mergeCell ref="F21:H21"/>
    <mergeCell ref="F22:H22"/>
    <mergeCell ref="M21:O21"/>
    <mergeCell ref="M22:O22"/>
    <mergeCell ref="B1:H1"/>
    <mergeCell ref="J1:Z1"/>
    <mergeCell ref="AA1:AG1"/>
    <mergeCell ref="AH1:AQ1"/>
    <mergeCell ref="B4:B18"/>
    <mergeCell ref="I4:I18"/>
    <mergeCell ref="G4:G18"/>
    <mergeCell ref="L4:L18"/>
    <mergeCell ref="P4:P18"/>
    <mergeCell ref="R4:R18"/>
    <mergeCell ref="U4:U18"/>
    <mergeCell ref="W4:W18"/>
    <mergeCell ref="Z4:Z18"/>
    <mergeCell ref="AA4:AA18"/>
    <mergeCell ref="AB4:AB18"/>
    <mergeCell ref="AQ4:AQ18"/>
  </mergeCell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80F6-9686-4E5C-A351-EDD538573761}">
  <dimension ref="A1:AU48"/>
  <sheetViews>
    <sheetView showGridLines="0" zoomScale="60" zoomScaleNormal="60" workbookViewId="0">
      <pane xSplit="3" ySplit="3" topLeftCell="D4" activePane="bottomRight" state="frozen"/>
      <selection pane="topRight" activeCell="D1" sqref="D1"/>
      <selection pane="bottomLeft" activeCell="A4" sqref="A4"/>
      <selection pane="bottomRight" activeCell="F12" sqref="F12"/>
    </sheetView>
  </sheetViews>
  <sheetFormatPr defaultRowHeight="15" x14ac:dyDescent="0.25"/>
  <cols>
    <col min="1" max="1" width="17.5703125" customWidth="1"/>
    <col min="2" max="2" width="43.140625" style="2" customWidth="1"/>
    <col min="3" max="29" width="6.85546875" customWidth="1"/>
    <col min="30" max="30" width="10.140625" customWidth="1"/>
    <col min="31" max="42" width="6.85546875" customWidth="1"/>
    <col min="43" max="43" width="9.85546875" customWidth="1"/>
    <col min="44" max="47" width="6.85546875" customWidth="1"/>
  </cols>
  <sheetData>
    <row r="1" spans="1:47" ht="15.75" thickBot="1" x14ac:dyDescent="0.3">
      <c r="C1" s="831"/>
      <c r="D1" s="832"/>
      <c r="E1" s="832"/>
      <c r="F1" s="832"/>
      <c r="G1" s="832"/>
      <c r="H1" s="832"/>
      <c r="I1" s="832"/>
      <c r="J1" s="69"/>
      <c r="K1" s="893" t="s">
        <v>352</v>
      </c>
      <c r="L1" s="894"/>
      <c r="M1" s="894"/>
      <c r="N1" s="894"/>
      <c r="O1" s="894"/>
      <c r="P1" s="894"/>
      <c r="Q1" s="894"/>
      <c r="R1" s="894"/>
      <c r="S1" s="894"/>
      <c r="T1" s="894"/>
      <c r="U1" s="894"/>
      <c r="V1" s="894"/>
      <c r="W1" s="894"/>
      <c r="X1" s="894"/>
      <c r="Y1" s="894"/>
      <c r="Z1" s="894"/>
      <c r="AA1" s="895"/>
      <c r="AB1" s="832" t="s">
        <v>259</v>
      </c>
      <c r="AC1" s="832"/>
      <c r="AD1" s="832"/>
      <c r="AE1" s="832"/>
      <c r="AF1" s="832"/>
      <c r="AG1" s="832"/>
      <c r="AH1" s="832"/>
      <c r="AI1" s="896"/>
      <c r="AJ1" s="832" t="s">
        <v>353</v>
      </c>
      <c r="AK1" s="832"/>
      <c r="AL1" s="832"/>
      <c r="AM1" s="832"/>
      <c r="AN1" s="832"/>
      <c r="AO1" s="832"/>
      <c r="AP1" s="832"/>
      <c r="AQ1" s="832"/>
      <c r="AR1" s="832"/>
      <c r="AS1" s="832"/>
      <c r="AT1" s="832"/>
      <c r="AU1" s="896"/>
    </row>
    <row r="2" spans="1:47" ht="231" customHeight="1" thickBot="1" x14ac:dyDescent="0.3">
      <c r="A2" s="265" t="s">
        <v>146</v>
      </c>
      <c r="B2" s="71" t="s">
        <v>478</v>
      </c>
      <c r="C2" s="70" t="s">
        <v>354</v>
      </c>
      <c r="D2" s="75" t="s">
        <v>154</v>
      </c>
      <c r="E2" s="75" t="s">
        <v>162</v>
      </c>
      <c r="F2" s="75" t="s">
        <v>170</v>
      </c>
      <c r="G2" s="75" t="s">
        <v>851</v>
      </c>
      <c r="H2" s="76" t="s">
        <v>357</v>
      </c>
      <c r="I2" s="76" t="s">
        <v>852</v>
      </c>
      <c r="J2" s="74" t="s">
        <v>358</v>
      </c>
      <c r="K2" s="292" t="s">
        <v>188</v>
      </c>
      <c r="L2" s="293" t="s">
        <v>193</v>
      </c>
      <c r="M2" s="293" t="s">
        <v>969</v>
      </c>
      <c r="N2" s="293" t="s">
        <v>480</v>
      </c>
      <c r="O2" s="293" t="s">
        <v>207</v>
      </c>
      <c r="P2" s="293" t="s">
        <v>853</v>
      </c>
      <c r="Q2" s="293" t="s">
        <v>365</v>
      </c>
      <c r="R2" s="293" t="s">
        <v>481</v>
      </c>
      <c r="S2" s="293" t="s">
        <v>367</v>
      </c>
      <c r="T2" s="293" t="s">
        <v>368</v>
      </c>
      <c r="U2" s="293" t="s">
        <v>235</v>
      </c>
      <c r="V2" s="293" t="s">
        <v>239</v>
      </c>
      <c r="W2" s="293" t="s">
        <v>369</v>
      </c>
      <c r="X2" s="360" t="s">
        <v>247</v>
      </c>
      <c r="Y2" s="294" t="s">
        <v>970</v>
      </c>
      <c r="Z2" s="294" t="s">
        <v>971</v>
      </c>
      <c r="AA2" s="294" t="s">
        <v>371</v>
      </c>
      <c r="AB2" s="142" t="s">
        <v>260</v>
      </c>
      <c r="AC2" s="140" t="s">
        <v>265</v>
      </c>
      <c r="AD2" s="140" t="s">
        <v>483</v>
      </c>
      <c r="AE2" s="140" t="s">
        <v>273</v>
      </c>
      <c r="AF2" s="140" t="s">
        <v>277</v>
      </c>
      <c r="AG2" s="140" t="s">
        <v>857</v>
      </c>
      <c r="AH2" s="141" t="s">
        <v>286</v>
      </c>
      <c r="AI2" s="141" t="s">
        <v>972</v>
      </c>
      <c r="AJ2" s="142" t="s">
        <v>973</v>
      </c>
      <c r="AK2" s="139" t="s">
        <v>299</v>
      </c>
      <c r="AL2" s="139" t="s">
        <v>304</v>
      </c>
      <c r="AM2" s="140" t="s">
        <v>484</v>
      </c>
      <c r="AN2" s="140" t="s">
        <v>312</v>
      </c>
      <c r="AO2" s="140" t="s">
        <v>974</v>
      </c>
      <c r="AP2" s="140" t="s">
        <v>860</v>
      </c>
      <c r="AQ2" s="140" t="s">
        <v>330</v>
      </c>
      <c r="AR2" s="140" t="s">
        <v>861</v>
      </c>
      <c r="AS2" s="98" t="s">
        <v>862</v>
      </c>
      <c r="AT2" s="140" t="s">
        <v>975</v>
      </c>
      <c r="AU2" s="143" t="s">
        <v>381</v>
      </c>
    </row>
    <row r="3" spans="1:47" ht="18" customHeight="1" x14ac:dyDescent="0.25">
      <c r="A3" s="8"/>
      <c r="B3" s="8"/>
      <c r="C3" s="65"/>
      <c r="D3" s="66"/>
      <c r="E3" s="66"/>
      <c r="F3" s="66"/>
      <c r="G3" s="66"/>
      <c r="H3" s="66"/>
      <c r="I3" s="66"/>
      <c r="J3" s="927"/>
      <c r="K3" s="144"/>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6"/>
    </row>
    <row r="4" spans="1:47" ht="18.600000000000001" customHeight="1" x14ac:dyDescent="0.25">
      <c r="A4" s="268" t="s">
        <v>806</v>
      </c>
      <c r="B4" s="262" t="s">
        <v>976</v>
      </c>
      <c r="C4" s="66"/>
      <c r="D4" s="280" t="s">
        <v>977</v>
      </c>
      <c r="E4" s="297" t="s">
        <v>978</v>
      </c>
      <c r="F4" s="275"/>
      <c r="G4" s="275"/>
      <c r="H4" s="275"/>
      <c r="I4" s="275"/>
      <c r="J4" s="927"/>
      <c r="K4" s="297" t="s">
        <v>979</v>
      </c>
      <c r="L4" s="275"/>
      <c r="M4" s="931" t="s">
        <v>397</v>
      </c>
      <c r="N4" s="194"/>
      <c r="P4" s="194"/>
      <c r="Q4" s="933" t="s">
        <v>397</v>
      </c>
      <c r="R4" s="281" t="s">
        <v>430</v>
      </c>
      <c r="S4" s="297" t="s">
        <v>665</v>
      </c>
      <c r="T4" s="933" t="s">
        <v>397</v>
      </c>
      <c r="U4" s="933" t="s">
        <v>397</v>
      </c>
      <c r="V4" s="933" t="s">
        <v>397</v>
      </c>
      <c r="X4" s="288"/>
      <c r="Y4" s="304" t="s">
        <v>645</v>
      </c>
      <c r="AA4" s="933" t="s">
        <v>397</v>
      </c>
      <c r="AB4" s="933" t="s">
        <v>397</v>
      </c>
      <c r="AC4" s="275"/>
      <c r="AD4" s="300" t="s">
        <v>654</v>
      </c>
      <c r="AE4" s="277" t="s">
        <v>980</v>
      </c>
      <c r="AF4" s="275"/>
      <c r="AG4" s="297" t="s">
        <v>691</v>
      </c>
      <c r="AH4" s="297" t="s">
        <v>981</v>
      </c>
      <c r="AI4" s="933" t="s">
        <v>397</v>
      </c>
      <c r="AJ4" s="275"/>
      <c r="AK4" s="933" t="s">
        <v>397</v>
      </c>
      <c r="AL4" s="297" t="s">
        <v>647</v>
      </c>
      <c r="AM4" s="275"/>
      <c r="AN4" s="194"/>
      <c r="AO4" s="297" t="s">
        <v>664</v>
      </c>
      <c r="AP4" s="300" t="s">
        <v>649</v>
      </c>
      <c r="AQ4" s="300" t="s">
        <v>649</v>
      </c>
      <c r="AR4" s="300" t="s">
        <v>649</v>
      </c>
      <c r="AS4" s="297" t="s">
        <v>657</v>
      </c>
      <c r="AT4" s="297" t="s">
        <v>657</v>
      </c>
      <c r="AU4" s="933" t="s">
        <v>397</v>
      </c>
    </row>
    <row r="5" spans="1:47" ht="15.75" customHeight="1" x14ac:dyDescent="0.25">
      <c r="A5" s="268"/>
      <c r="B5" s="263" t="s">
        <v>982</v>
      </c>
      <c r="C5" s="66"/>
      <c r="D5" s="281"/>
      <c r="E5" s="297" t="s">
        <v>978</v>
      </c>
      <c r="F5" s="275"/>
      <c r="G5" s="275"/>
      <c r="H5" s="275"/>
      <c r="I5" s="275"/>
      <c r="J5" s="927"/>
      <c r="K5" s="297" t="s">
        <v>979</v>
      </c>
      <c r="L5" s="278"/>
      <c r="M5" s="931"/>
      <c r="N5" s="279" t="s">
        <v>983</v>
      </c>
      <c r="O5" s="279" t="s">
        <v>682</v>
      </c>
      <c r="P5" s="193"/>
      <c r="Q5" s="931"/>
      <c r="R5" s="281" t="s">
        <v>430</v>
      </c>
      <c r="S5" s="297" t="s">
        <v>665</v>
      </c>
      <c r="T5" s="931"/>
      <c r="U5" s="931"/>
      <c r="V5" s="931"/>
      <c r="W5" s="281" t="s">
        <v>984</v>
      </c>
      <c r="X5" s="279" t="s">
        <v>983</v>
      </c>
      <c r="Y5" s="193"/>
      <c r="Z5" s="193"/>
      <c r="AA5" s="931"/>
      <c r="AB5" s="931"/>
      <c r="AC5" s="277"/>
      <c r="AD5" s="300" t="s">
        <v>654</v>
      </c>
      <c r="AE5" s="277" t="s">
        <v>980</v>
      </c>
      <c r="AF5" s="275"/>
      <c r="AG5" s="297" t="s">
        <v>691</v>
      </c>
      <c r="AH5" s="297" t="s">
        <v>981</v>
      </c>
      <c r="AI5" s="931"/>
      <c r="AJ5" s="275"/>
      <c r="AK5" s="931"/>
      <c r="AL5" s="297" t="s">
        <v>647</v>
      </c>
      <c r="AM5" s="275"/>
      <c r="AN5" s="193"/>
      <c r="AO5" s="297" t="s">
        <v>664</v>
      </c>
      <c r="AP5" s="300" t="s">
        <v>649</v>
      </c>
      <c r="AQ5" s="300" t="s">
        <v>649</v>
      </c>
      <c r="AR5" s="300" t="s">
        <v>649</v>
      </c>
      <c r="AS5" s="297" t="s">
        <v>657</v>
      </c>
      <c r="AT5" s="297" t="s">
        <v>657</v>
      </c>
      <c r="AU5" s="931"/>
    </row>
    <row r="6" spans="1:47" ht="15.75" customHeight="1" x14ac:dyDescent="0.25">
      <c r="A6" s="268" t="s">
        <v>985</v>
      </c>
      <c r="B6" s="263" t="s">
        <v>986</v>
      </c>
      <c r="C6" s="66"/>
      <c r="D6" s="297" t="s">
        <v>684</v>
      </c>
      <c r="F6" s="194"/>
      <c r="G6" s="194"/>
      <c r="H6" s="194"/>
      <c r="I6" s="194"/>
      <c r="J6" s="927"/>
      <c r="K6" s="193"/>
      <c r="L6" s="193"/>
      <c r="M6" s="931"/>
      <c r="N6" s="193"/>
      <c r="O6" s="193"/>
      <c r="P6" s="277" t="s">
        <v>638</v>
      </c>
      <c r="Q6" s="931"/>
      <c r="R6" s="281" t="s">
        <v>430</v>
      </c>
      <c r="S6" s="297" t="s">
        <v>665</v>
      </c>
      <c r="T6" s="931"/>
      <c r="U6" s="931"/>
      <c r="V6" s="931"/>
      <c r="W6" s="193"/>
      <c r="X6" s="193"/>
      <c r="Y6" s="193"/>
      <c r="Z6" s="281" t="s">
        <v>671</v>
      </c>
      <c r="AA6" s="931"/>
      <c r="AB6" s="931"/>
      <c r="AC6" s="277"/>
      <c r="AD6" s="300" t="s">
        <v>654</v>
      </c>
      <c r="AE6" s="277" t="s">
        <v>980</v>
      </c>
      <c r="AF6" s="275"/>
      <c r="AG6" s="297" t="s">
        <v>691</v>
      </c>
      <c r="AH6" s="297" t="s">
        <v>981</v>
      </c>
      <c r="AI6" s="931"/>
      <c r="AJ6" s="275"/>
      <c r="AK6" s="931"/>
      <c r="AL6" s="297" t="s">
        <v>647</v>
      </c>
      <c r="AM6" s="275"/>
      <c r="AN6" s="193"/>
      <c r="AO6" s="193"/>
      <c r="AP6" s="300" t="s">
        <v>649</v>
      </c>
      <c r="AQ6" s="300" t="s">
        <v>649</v>
      </c>
      <c r="AR6" s="300" t="s">
        <v>649</v>
      </c>
      <c r="AS6" s="193"/>
      <c r="AT6" s="193"/>
      <c r="AU6" s="931"/>
    </row>
    <row r="7" spans="1:47" ht="15.75" customHeight="1" x14ac:dyDescent="0.25">
      <c r="A7" s="268" t="s">
        <v>30</v>
      </c>
      <c r="B7" s="263" t="s">
        <v>987</v>
      </c>
      <c r="C7" s="66"/>
      <c r="D7" s="297" t="s">
        <v>684</v>
      </c>
      <c r="E7" s="297" t="s">
        <v>978</v>
      </c>
      <c r="F7" s="194"/>
      <c r="G7" s="194"/>
      <c r="H7" s="194"/>
      <c r="I7" s="194"/>
      <c r="J7" s="927"/>
      <c r="K7" s="193"/>
      <c r="L7" s="193"/>
      <c r="M7" s="931"/>
      <c r="N7" s="193"/>
      <c r="O7" s="193"/>
      <c r="P7" s="193"/>
      <c r="Q7" s="931"/>
      <c r="R7" s="277"/>
      <c r="S7" s="297" t="s">
        <v>665</v>
      </c>
      <c r="T7" s="931"/>
      <c r="U7" s="931"/>
      <c r="V7" s="931"/>
      <c r="W7" s="193"/>
      <c r="X7" s="193"/>
      <c r="Y7" s="193"/>
      <c r="Z7" s="281" t="s">
        <v>671</v>
      </c>
      <c r="AA7" s="931"/>
      <c r="AB7" s="931"/>
      <c r="AC7" s="193"/>
      <c r="AD7" s="300" t="s">
        <v>654</v>
      </c>
      <c r="AE7" s="277" t="s">
        <v>980</v>
      </c>
      <c r="AF7" s="275"/>
      <c r="AG7" s="297" t="s">
        <v>691</v>
      </c>
      <c r="AH7" s="297" t="s">
        <v>981</v>
      </c>
      <c r="AI7" s="931"/>
      <c r="AJ7" s="275"/>
      <c r="AK7" s="931"/>
      <c r="AL7" s="297" t="s">
        <v>647</v>
      </c>
      <c r="AM7" s="275"/>
      <c r="AN7" s="277" t="s">
        <v>988</v>
      </c>
      <c r="AO7" s="193"/>
      <c r="AP7" s="300" t="s">
        <v>649</v>
      </c>
      <c r="AQ7" s="300" t="s">
        <v>649</v>
      </c>
      <c r="AR7" s="300" t="s">
        <v>649</v>
      </c>
      <c r="AS7" s="193"/>
      <c r="AT7" s="193"/>
      <c r="AU7" s="931"/>
    </row>
    <row r="8" spans="1:47" ht="15.75" customHeight="1" x14ac:dyDescent="0.25">
      <c r="A8" s="268"/>
      <c r="B8" s="263" t="s">
        <v>989</v>
      </c>
      <c r="C8" s="66"/>
      <c r="D8" s="291"/>
      <c r="E8" s="297" t="s">
        <v>978</v>
      </c>
      <c r="F8" s="297" t="s">
        <v>978</v>
      </c>
      <c r="G8" s="297" t="s">
        <v>978</v>
      </c>
      <c r="H8" s="276"/>
      <c r="I8" s="276"/>
      <c r="J8" s="927"/>
      <c r="K8" s="297" t="s">
        <v>979</v>
      </c>
      <c r="L8" s="193" t="s">
        <v>990</v>
      </c>
      <c r="M8" s="931"/>
      <c r="N8" s="193"/>
      <c r="O8" s="297" t="s">
        <v>634</v>
      </c>
      <c r="P8" s="277"/>
      <c r="Q8" s="931"/>
      <c r="R8" s="277"/>
      <c r="S8" s="297" t="s">
        <v>665</v>
      </c>
      <c r="T8" s="931"/>
      <c r="U8" s="931"/>
      <c r="V8" s="931"/>
      <c r="W8" s="193"/>
      <c r="X8" s="193"/>
      <c r="Y8" s="193"/>
      <c r="Z8" s="281" t="s">
        <v>671</v>
      </c>
      <c r="AA8" s="931"/>
      <c r="AB8" s="931"/>
      <c r="AC8" s="193"/>
      <c r="AD8" s="300" t="s">
        <v>654</v>
      </c>
      <c r="AE8" s="277" t="s">
        <v>980</v>
      </c>
      <c r="AF8" s="275"/>
      <c r="AG8" s="297" t="s">
        <v>691</v>
      </c>
      <c r="AH8" s="297" t="s">
        <v>981</v>
      </c>
      <c r="AI8" s="931"/>
      <c r="AJ8" s="275"/>
      <c r="AK8" s="931"/>
      <c r="AL8" s="297" t="s">
        <v>647</v>
      </c>
      <c r="AM8" s="275"/>
      <c r="AN8" s="277" t="s">
        <v>988</v>
      </c>
      <c r="AO8" s="193"/>
      <c r="AP8" s="300" t="s">
        <v>649</v>
      </c>
      <c r="AQ8" s="300" t="s">
        <v>649</v>
      </c>
      <c r="AR8" s="300" t="s">
        <v>649</v>
      </c>
      <c r="AS8" s="193"/>
      <c r="AT8" s="193"/>
      <c r="AU8" s="931"/>
    </row>
    <row r="9" spans="1:47" ht="15.75" customHeight="1" x14ac:dyDescent="0.25">
      <c r="A9" s="268"/>
      <c r="B9" s="263" t="s">
        <v>991</v>
      </c>
      <c r="C9" s="66"/>
      <c r="D9" s="27"/>
      <c r="E9" s="27"/>
      <c r="F9" s="194"/>
      <c r="G9" s="194"/>
      <c r="H9" s="194"/>
      <c r="I9" s="194"/>
      <c r="J9" s="927"/>
      <c r="K9" s="297" t="s">
        <v>979</v>
      </c>
      <c r="L9" s="193"/>
      <c r="M9" s="931"/>
      <c r="N9" s="279" t="s">
        <v>983</v>
      </c>
      <c r="O9" s="193"/>
      <c r="P9" s="193"/>
      <c r="Q9" s="931"/>
      <c r="R9" s="277"/>
      <c r="S9" s="297" t="s">
        <v>665</v>
      </c>
      <c r="T9" s="931"/>
      <c r="U9" s="931"/>
      <c r="V9" s="931"/>
      <c r="W9" s="193"/>
      <c r="X9" s="279" t="s">
        <v>983</v>
      </c>
      <c r="Y9" s="193"/>
      <c r="Z9" s="281" t="s">
        <v>671</v>
      </c>
      <c r="AA9" s="931"/>
      <c r="AB9" s="931"/>
      <c r="AC9" s="193"/>
      <c r="AD9" s="300" t="s">
        <v>654</v>
      </c>
      <c r="AE9" s="277" t="s">
        <v>980</v>
      </c>
      <c r="AF9" s="275"/>
      <c r="AG9" s="297" t="s">
        <v>691</v>
      </c>
      <c r="AH9" s="297" t="s">
        <v>981</v>
      </c>
      <c r="AI9" s="931"/>
      <c r="AJ9" s="275"/>
      <c r="AK9" s="931"/>
      <c r="AL9" s="297" t="s">
        <v>647</v>
      </c>
      <c r="AM9" s="275"/>
      <c r="AN9" s="193"/>
      <c r="AO9" s="193"/>
      <c r="AP9" s="300" t="s">
        <v>649</v>
      </c>
      <c r="AQ9" s="300" t="s">
        <v>649</v>
      </c>
      <c r="AR9" s="300" t="s">
        <v>649</v>
      </c>
      <c r="AS9" s="193"/>
      <c r="AT9" s="193"/>
      <c r="AU9" s="931"/>
    </row>
    <row r="10" spans="1:47" ht="15.75" customHeight="1" x14ac:dyDescent="0.25">
      <c r="A10" s="268"/>
      <c r="B10" s="263" t="s">
        <v>35</v>
      </c>
      <c r="C10" s="66"/>
      <c r="D10" s="297" t="s">
        <v>684</v>
      </c>
      <c r="E10" s="27"/>
      <c r="F10" s="194"/>
      <c r="G10" s="194"/>
      <c r="H10" s="194"/>
      <c r="I10" s="194"/>
      <c r="J10" s="927"/>
      <c r="K10" s="193"/>
      <c r="L10" s="193"/>
      <c r="M10" s="931"/>
      <c r="N10" s="193"/>
      <c r="O10" s="193"/>
      <c r="P10" s="193"/>
      <c r="Q10" s="931"/>
      <c r="R10" s="277"/>
      <c r="S10" s="297" t="s">
        <v>665</v>
      </c>
      <c r="T10" s="931"/>
      <c r="U10" s="931"/>
      <c r="V10" s="931"/>
      <c r="W10" s="193"/>
      <c r="X10" s="193"/>
      <c r="Y10" s="193"/>
      <c r="Z10" s="193"/>
      <c r="AA10" s="931"/>
      <c r="AB10" s="931"/>
      <c r="AC10" s="193"/>
      <c r="AD10" s="300" t="s">
        <v>654</v>
      </c>
      <c r="AE10" s="277" t="s">
        <v>980</v>
      </c>
      <c r="AF10" s="275"/>
      <c r="AG10" s="297" t="s">
        <v>691</v>
      </c>
      <c r="AH10" s="297" t="s">
        <v>981</v>
      </c>
      <c r="AI10" s="931"/>
      <c r="AJ10" s="275"/>
      <c r="AK10" s="931"/>
      <c r="AL10" s="297" t="s">
        <v>647</v>
      </c>
      <c r="AM10" s="275"/>
      <c r="AN10" s="193"/>
      <c r="AO10" s="193"/>
      <c r="AP10" s="300" t="s">
        <v>649</v>
      </c>
      <c r="AQ10" s="300" t="s">
        <v>649</v>
      </c>
      <c r="AR10" s="300" t="s">
        <v>649</v>
      </c>
      <c r="AS10" s="193"/>
      <c r="AT10" s="193"/>
      <c r="AU10" s="931"/>
    </row>
    <row r="11" spans="1:47" ht="15.75" customHeight="1" x14ac:dyDescent="0.25">
      <c r="A11" s="268" t="s">
        <v>992</v>
      </c>
      <c r="B11" s="263" t="s">
        <v>840</v>
      </c>
      <c r="C11" s="66"/>
      <c r="D11" s="275"/>
      <c r="E11" s="194"/>
      <c r="F11" s="275"/>
      <c r="G11" s="275"/>
      <c r="H11" s="275"/>
      <c r="I11" s="194"/>
      <c r="J11" s="927"/>
      <c r="K11" s="193"/>
      <c r="L11" s="277"/>
      <c r="M11" s="931"/>
      <c r="N11" s="193"/>
      <c r="O11" s="193"/>
      <c r="P11" s="193"/>
      <c r="Q11" s="931"/>
      <c r="R11" s="277"/>
      <c r="S11" s="193"/>
      <c r="T11" s="931"/>
      <c r="U11" s="931"/>
      <c r="V11" s="931"/>
      <c r="W11" s="193"/>
      <c r="X11" s="193"/>
      <c r="Y11" s="193"/>
      <c r="Z11" s="193"/>
      <c r="AA11" s="931"/>
      <c r="AB11" s="931"/>
      <c r="AC11" s="277" t="s">
        <v>652</v>
      </c>
      <c r="AD11" s="300" t="s">
        <v>654</v>
      </c>
      <c r="AE11" s="277" t="s">
        <v>980</v>
      </c>
      <c r="AF11" s="275"/>
      <c r="AG11" s="297" t="s">
        <v>691</v>
      </c>
      <c r="AH11" s="297" t="s">
        <v>981</v>
      </c>
      <c r="AI11" s="931"/>
      <c r="AJ11" s="275"/>
      <c r="AK11" s="931"/>
      <c r="AL11" s="297" t="s">
        <v>647</v>
      </c>
      <c r="AM11" s="275"/>
      <c r="AN11" s="193"/>
      <c r="AO11" s="193"/>
      <c r="AP11" s="300" t="s">
        <v>649</v>
      </c>
      <c r="AQ11" s="300" t="s">
        <v>649</v>
      </c>
      <c r="AR11" s="300" t="s">
        <v>649</v>
      </c>
      <c r="AS11" s="193"/>
      <c r="AT11" s="193"/>
      <c r="AU11" s="931"/>
    </row>
    <row r="12" spans="1:47" ht="20.85" customHeight="1" x14ac:dyDescent="0.25">
      <c r="A12" s="268"/>
      <c r="B12" s="263" t="s">
        <v>843</v>
      </c>
      <c r="C12" s="66"/>
      <c r="D12" s="194"/>
      <c r="E12" s="194"/>
      <c r="F12" s="194"/>
      <c r="G12" s="194"/>
      <c r="H12" s="275" t="s">
        <v>993</v>
      </c>
      <c r="I12" s="194"/>
      <c r="J12" s="927"/>
      <c r="K12" s="193"/>
      <c r="L12" s="193"/>
      <c r="M12" s="931"/>
      <c r="N12" s="193"/>
      <c r="O12" s="193"/>
      <c r="P12" s="281"/>
      <c r="Q12" s="931"/>
      <c r="R12" s="193"/>
      <c r="S12" s="193"/>
      <c r="T12" s="931"/>
      <c r="U12" s="931"/>
      <c r="V12" s="931"/>
      <c r="W12" s="281" t="s">
        <v>994</v>
      </c>
      <c r="Y12" s="281" t="s">
        <v>687</v>
      </c>
      <c r="Z12" s="193"/>
      <c r="AA12" s="931"/>
      <c r="AB12" s="931"/>
      <c r="AC12" s="193"/>
      <c r="AD12" s="300" t="s">
        <v>654</v>
      </c>
      <c r="AE12" s="277" t="s">
        <v>980</v>
      </c>
      <c r="AF12" s="275"/>
      <c r="AG12" s="297" t="s">
        <v>691</v>
      </c>
      <c r="AH12" s="297" t="s">
        <v>981</v>
      </c>
      <c r="AI12" s="931"/>
      <c r="AJ12" s="275"/>
      <c r="AK12" s="931"/>
      <c r="AL12" s="297" t="s">
        <v>647</v>
      </c>
      <c r="AM12" s="275"/>
      <c r="AN12" s="193"/>
      <c r="AO12" s="193"/>
      <c r="AP12" s="300" t="s">
        <v>649</v>
      </c>
      <c r="AQ12" s="300" t="s">
        <v>649</v>
      </c>
      <c r="AR12" s="300" t="s">
        <v>649</v>
      </c>
      <c r="AS12" s="193"/>
      <c r="AT12" s="193"/>
      <c r="AU12" s="931"/>
    </row>
    <row r="13" spans="1:47" ht="16.350000000000001" customHeight="1" x14ac:dyDescent="0.25">
      <c r="A13" s="268"/>
      <c r="B13" s="264" t="s">
        <v>995</v>
      </c>
      <c r="C13" s="66"/>
      <c r="D13" s="275"/>
      <c r="E13" s="194"/>
      <c r="F13" s="194"/>
      <c r="G13" s="275"/>
      <c r="H13" s="194"/>
      <c r="I13" s="194"/>
      <c r="J13" s="927"/>
      <c r="K13" s="193"/>
      <c r="L13" s="193"/>
      <c r="M13" s="931"/>
      <c r="N13" s="193"/>
      <c r="O13" s="193"/>
      <c r="P13" s="193"/>
      <c r="Q13" s="931"/>
      <c r="R13" s="281"/>
      <c r="S13" s="291"/>
      <c r="T13" s="931"/>
      <c r="U13" s="931"/>
      <c r="V13" s="931"/>
      <c r="W13" s="193"/>
      <c r="X13" s="278"/>
      <c r="Y13" s="193"/>
      <c r="Z13" s="193"/>
      <c r="AA13" s="931"/>
      <c r="AB13" s="931"/>
      <c r="AC13" s="193"/>
      <c r="AD13" s="300" t="s">
        <v>654</v>
      </c>
      <c r="AE13" s="277" t="s">
        <v>980</v>
      </c>
      <c r="AF13" s="275"/>
      <c r="AG13" s="297" t="s">
        <v>691</v>
      </c>
      <c r="AH13" s="297" t="s">
        <v>981</v>
      </c>
      <c r="AI13" s="931"/>
      <c r="AJ13" s="275"/>
      <c r="AK13" s="931"/>
      <c r="AL13" s="297" t="s">
        <v>647</v>
      </c>
      <c r="AM13" s="275"/>
      <c r="AN13" s="193"/>
      <c r="AO13" s="193"/>
      <c r="AP13" s="300" t="s">
        <v>649</v>
      </c>
      <c r="AQ13" s="300" t="s">
        <v>649</v>
      </c>
      <c r="AR13" s="300" t="s">
        <v>649</v>
      </c>
      <c r="AS13" s="193"/>
      <c r="AT13" s="193"/>
      <c r="AU13" s="931"/>
    </row>
    <row r="14" spans="1:47" ht="18.600000000000001" customHeight="1" x14ac:dyDescent="0.25">
      <c r="A14" s="268" t="s">
        <v>996</v>
      </c>
      <c r="B14" s="264" t="s">
        <v>997</v>
      </c>
      <c r="C14" s="66"/>
      <c r="D14" s="275"/>
      <c r="E14" s="194"/>
      <c r="F14" s="194"/>
      <c r="G14" s="275"/>
      <c r="H14" s="275"/>
      <c r="I14" s="275"/>
      <c r="J14" s="927"/>
      <c r="K14" s="193" t="s">
        <v>998</v>
      </c>
      <c r="L14" s="193"/>
      <c r="M14" s="931"/>
      <c r="N14" s="193"/>
      <c r="O14" s="193"/>
      <c r="P14" s="193"/>
      <c r="Q14" s="931"/>
      <c r="S14" s="193"/>
      <c r="T14" s="931"/>
      <c r="U14" s="931"/>
      <c r="V14" s="931"/>
      <c r="W14" s="193"/>
      <c r="X14" s="193"/>
      <c r="Y14" s="193"/>
      <c r="Z14" s="193"/>
      <c r="AA14" s="931"/>
      <c r="AB14" s="931"/>
      <c r="AC14" s="193"/>
      <c r="AD14" s="300" t="s">
        <v>654</v>
      </c>
      <c r="AE14" s="277" t="s">
        <v>980</v>
      </c>
      <c r="AF14" s="275"/>
      <c r="AG14" s="297" t="s">
        <v>691</v>
      </c>
      <c r="AH14" s="297" t="s">
        <v>981</v>
      </c>
      <c r="AI14" s="931"/>
      <c r="AJ14" s="275"/>
      <c r="AK14" s="931"/>
      <c r="AL14" s="297" t="s">
        <v>647</v>
      </c>
      <c r="AM14" s="275"/>
      <c r="AN14" s="193"/>
      <c r="AO14" s="193"/>
      <c r="AP14" s="300" t="s">
        <v>649</v>
      </c>
      <c r="AQ14" s="300" t="s">
        <v>649</v>
      </c>
      <c r="AR14" s="300" t="s">
        <v>649</v>
      </c>
      <c r="AS14" s="193"/>
      <c r="AT14" s="193"/>
      <c r="AU14" s="931"/>
    </row>
    <row r="15" spans="1:47" x14ac:dyDescent="0.25">
      <c r="A15" s="266"/>
      <c r="B15" s="218"/>
      <c r="C15" s="66"/>
      <c r="D15" s="194"/>
      <c r="E15" s="194"/>
      <c r="F15" s="194"/>
      <c r="G15" s="194"/>
      <c r="H15" s="194"/>
      <c r="I15" s="194"/>
      <c r="J15" s="927"/>
      <c r="K15" s="193"/>
      <c r="L15" s="193"/>
      <c r="M15" s="931"/>
      <c r="N15" s="193"/>
      <c r="O15" s="193"/>
      <c r="P15" s="193"/>
      <c r="Q15" s="931"/>
      <c r="R15" s="193"/>
      <c r="S15" s="193"/>
      <c r="T15" s="931"/>
      <c r="U15" s="931"/>
      <c r="V15" s="931"/>
      <c r="W15" s="193"/>
      <c r="X15" s="193"/>
      <c r="Y15" s="193"/>
      <c r="Z15" s="193"/>
      <c r="AA15" s="931"/>
      <c r="AB15" s="931"/>
      <c r="AC15" s="193"/>
      <c r="AD15" s="193"/>
      <c r="AE15" s="193"/>
      <c r="AF15" s="193"/>
      <c r="AG15" s="193"/>
      <c r="AH15" s="193"/>
      <c r="AI15" s="931"/>
      <c r="AJ15" s="193"/>
      <c r="AK15" s="931"/>
      <c r="AL15" s="193"/>
      <c r="AM15" s="193"/>
      <c r="AN15" s="193"/>
      <c r="AO15" s="193"/>
      <c r="AP15" s="193"/>
      <c r="AQ15" s="193"/>
      <c r="AR15" s="193"/>
      <c r="AS15" s="193"/>
      <c r="AT15" s="193"/>
      <c r="AU15" s="931"/>
    </row>
    <row r="16" spans="1:47" ht="15.75" customHeight="1" x14ac:dyDescent="0.25">
      <c r="A16" s="266"/>
      <c r="B16" s="217"/>
      <c r="C16" s="66"/>
      <c r="D16" s="194"/>
      <c r="E16" s="194"/>
      <c r="F16" s="194"/>
      <c r="G16" s="194"/>
      <c r="H16" s="194"/>
      <c r="I16" s="194"/>
      <c r="J16" s="927"/>
      <c r="K16" s="193"/>
      <c r="L16" s="193"/>
      <c r="M16" s="931"/>
      <c r="N16" s="193"/>
      <c r="O16" s="193"/>
      <c r="P16" s="193"/>
      <c r="Q16" s="931"/>
      <c r="R16" s="193"/>
      <c r="S16" s="193"/>
      <c r="T16" s="931"/>
      <c r="U16" s="931"/>
      <c r="V16" s="931"/>
      <c r="W16" s="193"/>
      <c r="X16" s="193"/>
      <c r="Y16" s="193"/>
      <c r="Z16" s="193"/>
      <c r="AA16" s="931"/>
      <c r="AB16" s="931"/>
      <c r="AC16" s="193"/>
      <c r="AD16" s="193"/>
      <c r="AE16" s="193"/>
      <c r="AF16" s="193"/>
      <c r="AG16" s="193"/>
      <c r="AH16" s="193"/>
      <c r="AI16" s="931"/>
      <c r="AJ16" s="193"/>
      <c r="AK16" s="931"/>
      <c r="AL16" s="193"/>
      <c r="AM16" s="193"/>
      <c r="AN16" s="193"/>
      <c r="AO16" s="193"/>
      <c r="AP16" s="193"/>
      <c r="AQ16" s="193"/>
      <c r="AR16" s="193"/>
      <c r="AS16" s="193"/>
      <c r="AT16" s="193"/>
      <c r="AU16" s="931"/>
    </row>
    <row r="17" spans="1:47" ht="15.75" customHeight="1" x14ac:dyDescent="0.25">
      <c r="A17" s="266"/>
      <c r="B17" s="72"/>
      <c r="C17" s="66"/>
      <c r="D17" s="194"/>
      <c r="E17" s="194"/>
      <c r="F17" s="194"/>
      <c r="G17" s="194"/>
      <c r="H17" s="194"/>
      <c r="I17" s="194"/>
      <c r="J17" s="927"/>
      <c r="K17" s="193"/>
      <c r="L17" s="193"/>
      <c r="M17" s="931"/>
      <c r="N17" s="193"/>
      <c r="O17" s="193"/>
      <c r="P17" s="193"/>
      <c r="Q17" s="931"/>
      <c r="R17" s="193"/>
      <c r="S17" s="193"/>
      <c r="T17" s="931"/>
      <c r="U17" s="931"/>
      <c r="V17" s="931"/>
      <c r="W17" s="193"/>
      <c r="X17" s="193"/>
      <c r="Y17" s="193"/>
      <c r="Z17" s="193"/>
      <c r="AA17" s="931"/>
      <c r="AB17" s="931"/>
      <c r="AC17" s="193"/>
      <c r="AD17" s="193"/>
      <c r="AE17" s="193"/>
      <c r="AF17" s="193"/>
      <c r="AG17" s="193"/>
      <c r="AH17" s="193"/>
      <c r="AI17" s="931"/>
      <c r="AJ17" s="193"/>
      <c r="AK17" s="931"/>
      <c r="AL17" s="193"/>
      <c r="AM17" s="193"/>
      <c r="AN17" s="193"/>
      <c r="AO17" s="193"/>
      <c r="AP17" s="193"/>
      <c r="AQ17" s="193"/>
      <c r="AR17" s="193"/>
      <c r="AS17" s="193"/>
      <c r="AT17" s="193"/>
      <c r="AU17" s="931"/>
    </row>
    <row r="18" spans="1:47" ht="15.75" thickBot="1" x14ac:dyDescent="0.3">
      <c r="A18" s="267"/>
      <c r="B18" s="73"/>
      <c r="C18" s="67"/>
      <c r="D18" s="194"/>
      <c r="E18" s="194"/>
      <c r="F18" s="194"/>
      <c r="G18" s="194"/>
      <c r="H18" s="194"/>
      <c r="I18" s="194"/>
      <c r="J18" s="927"/>
      <c r="K18" s="193"/>
      <c r="L18" s="309"/>
      <c r="M18" s="932"/>
      <c r="N18" s="310"/>
      <c r="O18" s="193"/>
      <c r="P18" s="193"/>
      <c r="Q18" s="934"/>
      <c r="R18" s="193"/>
      <c r="S18" s="193"/>
      <c r="T18" s="934"/>
      <c r="U18" s="934"/>
      <c r="V18" s="934"/>
      <c r="W18" s="193"/>
      <c r="X18" s="193"/>
      <c r="Y18" s="193"/>
      <c r="Z18" s="193"/>
      <c r="AA18" s="934"/>
      <c r="AB18" s="934"/>
      <c r="AC18" s="193"/>
      <c r="AD18" s="193"/>
      <c r="AE18" s="193"/>
      <c r="AF18" s="193"/>
      <c r="AG18" s="193"/>
      <c r="AH18" s="193"/>
      <c r="AI18" s="934"/>
      <c r="AJ18" s="193"/>
      <c r="AK18" s="934"/>
      <c r="AL18" s="193"/>
      <c r="AM18" s="193"/>
      <c r="AN18" s="193"/>
      <c r="AO18" s="193"/>
      <c r="AP18" s="193"/>
      <c r="AQ18" s="193"/>
      <c r="AR18" s="193"/>
      <c r="AS18" s="193"/>
      <c r="AT18" s="193"/>
      <c r="AU18" s="934"/>
    </row>
    <row r="19" spans="1:47" x14ac:dyDescent="0.25">
      <c r="M19" s="308"/>
      <c r="AP19" s="192"/>
    </row>
    <row r="22" spans="1:47" ht="27.6" customHeight="1" x14ac:dyDescent="0.25">
      <c r="E22" s="289"/>
      <c r="J22" t="s">
        <v>469</v>
      </c>
      <c r="L22" s="873" t="s">
        <v>470</v>
      </c>
      <c r="M22" s="874"/>
      <c r="N22" s="874"/>
      <c r="O22" s="875" t="s">
        <v>471</v>
      </c>
      <c r="P22" s="876"/>
      <c r="Q22" s="876"/>
      <c r="R22" s="891"/>
      <c r="S22" s="877" t="s">
        <v>472</v>
      </c>
      <c r="T22" s="878"/>
      <c r="U22" s="879"/>
      <c r="V22" s="860" t="s">
        <v>473</v>
      </c>
      <c r="W22" s="860"/>
      <c r="X22" s="860"/>
      <c r="Y22" s="860"/>
      <c r="Z22" s="860"/>
      <c r="AA22" s="860"/>
      <c r="AB22" s="860"/>
      <c r="AC22" s="861"/>
    </row>
    <row r="23" spans="1:47" x14ac:dyDescent="0.25">
      <c r="A23" s="1" t="s">
        <v>999</v>
      </c>
      <c r="L23" s="869" t="s">
        <v>474</v>
      </c>
      <c r="M23" s="870"/>
      <c r="N23" s="870"/>
      <c r="O23" s="871" t="s">
        <v>475</v>
      </c>
      <c r="P23" s="872"/>
      <c r="Q23" s="872"/>
      <c r="R23" s="890"/>
      <c r="S23" s="864" t="s">
        <v>476</v>
      </c>
      <c r="T23" s="865"/>
      <c r="U23" s="866"/>
      <c r="V23" s="867" t="s">
        <v>477</v>
      </c>
      <c r="W23" s="867"/>
      <c r="X23" s="867"/>
      <c r="Y23" s="867"/>
      <c r="Z23" s="867"/>
      <c r="AA23" s="867"/>
      <c r="AB23" s="867"/>
      <c r="AC23" s="868"/>
    </row>
    <row r="25" spans="1:47" x14ac:dyDescent="0.25">
      <c r="A25" t="s">
        <v>1000</v>
      </c>
    </row>
    <row r="27" spans="1:47" x14ac:dyDescent="0.25">
      <c r="A27" s="1" t="s">
        <v>1001</v>
      </c>
    </row>
    <row r="28" spans="1:47" x14ac:dyDescent="0.25">
      <c r="A28" t="s">
        <v>1002</v>
      </c>
      <c r="B28" s="256"/>
    </row>
    <row r="29" spans="1:47" x14ac:dyDescent="0.25">
      <c r="A29" t="s">
        <v>1003</v>
      </c>
      <c r="B29" s="257"/>
    </row>
    <row r="30" spans="1:47" x14ac:dyDescent="0.25">
      <c r="A30" t="s">
        <v>1004</v>
      </c>
      <c r="B30" s="257"/>
    </row>
    <row r="31" spans="1:47" x14ac:dyDescent="0.25">
      <c r="A31" t="s">
        <v>1005</v>
      </c>
      <c r="B31" s="256"/>
    </row>
    <row r="32" spans="1:47" x14ac:dyDescent="0.25">
      <c r="A32" t="s">
        <v>1006</v>
      </c>
      <c r="B32" s="257"/>
    </row>
    <row r="33" spans="1:2" x14ac:dyDescent="0.25">
      <c r="A33" t="s">
        <v>1007</v>
      </c>
      <c r="B33" s="258"/>
    </row>
    <row r="34" spans="1:2" x14ac:dyDescent="0.25">
      <c r="B34" s="258"/>
    </row>
    <row r="35" spans="1:2" x14ac:dyDescent="0.25">
      <c r="B35" s="257"/>
    </row>
    <row r="36" spans="1:2" x14ac:dyDescent="0.25">
      <c r="B36" s="256"/>
    </row>
    <row r="37" spans="1:2" x14ac:dyDescent="0.25">
      <c r="B37" s="257"/>
    </row>
    <row r="38" spans="1:2" x14ac:dyDescent="0.25">
      <c r="B38" s="258"/>
    </row>
    <row r="39" spans="1:2" x14ac:dyDescent="0.25">
      <c r="B39" s="258"/>
    </row>
    <row r="40" spans="1:2" x14ac:dyDescent="0.25">
      <c r="B40" s="258"/>
    </row>
    <row r="41" spans="1:2" x14ac:dyDescent="0.25">
      <c r="B41" s="257"/>
    </row>
    <row r="42" spans="1:2" x14ac:dyDescent="0.25">
      <c r="B42" s="258"/>
    </row>
    <row r="43" spans="1:2" x14ac:dyDescent="0.25">
      <c r="B43" s="256"/>
    </row>
    <row r="44" spans="1:2" x14ac:dyDescent="0.25">
      <c r="B44" s="257"/>
    </row>
    <row r="45" spans="1:2" x14ac:dyDescent="0.25">
      <c r="B45" s="258"/>
    </row>
    <row r="46" spans="1:2" x14ac:dyDescent="0.25">
      <c r="B46" s="258"/>
    </row>
    <row r="47" spans="1:2" x14ac:dyDescent="0.25">
      <c r="B47" s="257"/>
    </row>
    <row r="48" spans="1:2" x14ac:dyDescent="0.25">
      <c r="B48" s="256"/>
    </row>
  </sheetData>
  <mergeCells count="23">
    <mergeCell ref="L22:N22"/>
    <mergeCell ref="O22:R22"/>
    <mergeCell ref="S22:U22"/>
    <mergeCell ref="V22:AC22"/>
    <mergeCell ref="L23:N23"/>
    <mergeCell ref="O23:R23"/>
    <mergeCell ref="S23:U23"/>
    <mergeCell ref="V23:AC23"/>
    <mergeCell ref="C1:I1"/>
    <mergeCell ref="K1:AA1"/>
    <mergeCell ref="AB1:AI1"/>
    <mergeCell ref="AJ1:AU1"/>
    <mergeCell ref="J3:J18"/>
    <mergeCell ref="T4:T18"/>
    <mergeCell ref="U4:U18"/>
    <mergeCell ref="V4:V18"/>
    <mergeCell ref="AA4:AA18"/>
    <mergeCell ref="AB4:AB18"/>
    <mergeCell ref="AK4:AK18"/>
    <mergeCell ref="Q4:Q18"/>
    <mergeCell ref="AU4:AU18"/>
    <mergeCell ref="M4:M18"/>
    <mergeCell ref="AI4:AI1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C3457-BFB4-467A-8DA5-1980BB8B3DF4}">
  <dimension ref="A1:VP131"/>
  <sheetViews>
    <sheetView topLeftCell="A7" workbookViewId="0">
      <selection activeCell="D9" sqref="D9:D18"/>
    </sheetView>
  </sheetViews>
  <sheetFormatPr defaultRowHeight="15" x14ac:dyDescent="0.25"/>
  <cols>
    <col min="1" max="1" width="15.85546875" style="12" customWidth="1"/>
    <col min="2" max="2" width="25" style="12" customWidth="1"/>
    <col min="3" max="3" width="28.140625" style="12" customWidth="1"/>
    <col min="4" max="4" width="53.140625" style="12" customWidth="1"/>
    <col min="5" max="5" width="22.85546875" customWidth="1"/>
    <col min="6" max="6" width="61.85546875" style="12" customWidth="1"/>
    <col min="7" max="7" width="23.42578125" style="12" customWidth="1"/>
    <col min="8" max="8" width="14.85546875" style="12" customWidth="1"/>
    <col min="9" max="9" width="10.140625" customWidth="1"/>
    <col min="10" max="14" width="16.85546875" customWidth="1"/>
    <col min="18" max="18" width="10.5703125" customWidth="1"/>
  </cols>
  <sheetData>
    <row r="1" spans="1:588" s="149" customFormat="1" ht="30" x14ac:dyDescent="0.25">
      <c r="A1" s="148" t="s">
        <v>146</v>
      </c>
      <c r="B1" s="148" t="s">
        <v>1008</v>
      </c>
      <c r="C1" s="148" t="s">
        <v>148</v>
      </c>
      <c r="D1" s="148" t="s">
        <v>1009</v>
      </c>
      <c r="E1" s="122" t="s">
        <v>1010</v>
      </c>
      <c r="F1" s="148" t="s">
        <v>148</v>
      </c>
      <c r="G1" s="148" t="s">
        <v>66</v>
      </c>
      <c r="H1" s="122" t="s">
        <v>151</v>
      </c>
      <c r="J1" s="148" t="s">
        <v>152</v>
      </c>
      <c r="K1" s="148"/>
    </row>
    <row r="2" spans="1:588" s="62" customFormat="1" ht="164.85" customHeight="1" x14ac:dyDescent="0.25">
      <c r="A2" s="935" t="s">
        <v>153</v>
      </c>
      <c r="B2" s="100" t="s">
        <v>154</v>
      </c>
      <c r="C2" s="99" t="s">
        <v>1011</v>
      </c>
      <c r="D2" s="232" t="s">
        <v>1012</v>
      </c>
      <c r="E2" s="233" t="s">
        <v>157</v>
      </c>
      <c r="F2" s="236" t="s">
        <v>1013</v>
      </c>
      <c r="G2" s="237" t="s">
        <v>1014</v>
      </c>
      <c r="H2" s="101" t="s">
        <v>274</v>
      </c>
      <c r="I2" s="42"/>
      <c r="J2" s="171" t="s">
        <v>160</v>
      </c>
      <c r="K2" s="172" t="s">
        <v>168</v>
      </c>
      <c r="L2" s="173" t="s">
        <v>174</v>
      </c>
      <c r="M2" s="174" t="s">
        <v>165</v>
      </c>
      <c r="N2" s="175" t="s">
        <v>157</v>
      </c>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129"/>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c r="EO2" s="102"/>
      <c r="EP2" s="102"/>
      <c r="EQ2" s="102"/>
      <c r="ER2" s="102"/>
      <c r="ES2" s="102"/>
      <c r="ET2" s="102"/>
      <c r="EU2" s="102"/>
      <c r="EV2" s="102"/>
      <c r="EW2" s="102"/>
      <c r="EX2" s="102"/>
      <c r="EY2" s="102"/>
      <c r="EZ2" s="102"/>
      <c r="FA2" s="102"/>
      <c r="FB2" s="102"/>
      <c r="FC2" s="102"/>
      <c r="FD2" s="102"/>
      <c r="FE2" s="102"/>
      <c r="FF2" s="102"/>
      <c r="FG2" s="102"/>
      <c r="FH2" s="102"/>
      <c r="FI2" s="102"/>
      <c r="FJ2" s="102"/>
      <c r="FK2" s="102"/>
      <c r="FL2" s="102"/>
      <c r="FM2" s="102"/>
      <c r="FN2" s="102"/>
      <c r="FO2" s="102"/>
      <c r="FP2" s="102"/>
      <c r="FQ2" s="102"/>
      <c r="FR2" s="102"/>
      <c r="FS2" s="102"/>
      <c r="FT2" s="102"/>
      <c r="FU2" s="102"/>
      <c r="FV2" s="102"/>
      <c r="FW2" s="102"/>
      <c r="FX2" s="102"/>
      <c r="FY2" s="102"/>
      <c r="FZ2" s="102"/>
      <c r="GA2" s="102"/>
      <c r="GB2" s="102"/>
      <c r="GC2" s="102"/>
      <c r="GD2" s="102"/>
      <c r="GE2" s="102"/>
      <c r="GF2" s="102"/>
      <c r="GG2" s="102"/>
      <c r="GH2" s="102"/>
      <c r="GI2" s="102"/>
      <c r="GJ2" s="102"/>
      <c r="GK2" s="102"/>
      <c r="GL2" s="102"/>
      <c r="GM2" s="102"/>
      <c r="GN2" s="102"/>
      <c r="GO2" s="102"/>
      <c r="GP2" s="102"/>
      <c r="GQ2" s="102"/>
      <c r="GR2" s="102"/>
      <c r="GS2" s="102"/>
      <c r="GT2" s="102"/>
      <c r="GU2" s="102"/>
      <c r="GV2" s="102"/>
      <c r="GW2" s="102"/>
      <c r="GX2" s="102"/>
      <c r="GY2" s="102"/>
      <c r="GZ2" s="102"/>
      <c r="HA2" s="102"/>
      <c r="HB2" s="102"/>
      <c r="HC2" s="102"/>
      <c r="HD2" s="102"/>
      <c r="HE2" s="102"/>
      <c r="HF2" s="102"/>
      <c r="HG2" s="102"/>
      <c r="HH2" s="102"/>
      <c r="HI2" s="102"/>
      <c r="HJ2" s="102"/>
      <c r="HK2" s="102"/>
      <c r="HL2" s="102"/>
      <c r="HM2" s="102"/>
      <c r="HN2" s="102"/>
      <c r="HO2" s="102"/>
      <c r="HP2" s="102"/>
      <c r="HQ2" s="102"/>
      <c r="HR2" s="102"/>
      <c r="HS2" s="102"/>
      <c r="HT2" s="102"/>
      <c r="HU2" s="102"/>
      <c r="HV2" s="102"/>
      <c r="HW2" s="102"/>
      <c r="HX2" s="102"/>
      <c r="HY2" s="102"/>
      <c r="HZ2" s="102"/>
      <c r="IA2" s="102"/>
      <c r="IB2" s="102"/>
      <c r="IC2" s="102"/>
      <c r="ID2" s="102"/>
      <c r="IE2" s="102"/>
      <c r="IF2" s="102"/>
      <c r="IG2" s="102"/>
      <c r="IH2" s="102"/>
      <c r="II2" s="102"/>
      <c r="IJ2" s="102"/>
      <c r="IK2" s="102"/>
      <c r="IL2" s="102"/>
      <c r="IM2" s="102"/>
      <c r="IN2" s="102"/>
      <c r="IO2" s="102"/>
      <c r="IP2" s="102"/>
      <c r="IQ2" s="102"/>
      <c r="IR2" s="102"/>
      <c r="IS2" s="102"/>
      <c r="IT2" s="102"/>
      <c r="IU2" s="102"/>
      <c r="IV2" s="102"/>
      <c r="IW2" s="102"/>
      <c r="IX2" s="102"/>
      <c r="IY2" s="102"/>
      <c r="IZ2" s="102"/>
      <c r="JA2" s="102"/>
      <c r="JB2" s="102"/>
      <c r="JC2" s="102"/>
      <c r="JD2" s="102"/>
      <c r="JE2" s="102"/>
      <c r="JF2" s="102"/>
      <c r="JG2" s="102"/>
      <c r="JH2" s="102"/>
      <c r="JI2" s="102"/>
      <c r="JJ2" s="102"/>
      <c r="JK2" s="102"/>
      <c r="JL2" s="102"/>
      <c r="JM2" s="102"/>
      <c r="JN2" s="102"/>
      <c r="JO2" s="102"/>
      <c r="JP2" s="102"/>
      <c r="JQ2" s="102"/>
      <c r="JR2" s="102"/>
      <c r="JS2" s="102"/>
      <c r="JT2" s="102"/>
      <c r="JU2" s="102"/>
      <c r="JV2" s="102"/>
      <c r="JW2" s="102"/>
      <c r="JX2" s="102"/>
      <c r="JY2" s="102"/>
      <c r="JZ2" s="102"/>
      <c r="KA2" s="102"/>
      <c r="KB2" s="102"/>
      <c r="KC2" s="102"/>
      <c r="KD2" s="102"/>
      <c r="KE2" s="102"/>
      <c r="KF2" s="102"/>
      <c r="KG2" s="102"/>
      <c r="KH2" s="102"/>
      <c r="KI2" s="102"/>
      <c r="KJ2" s="102"/>
      <c r="KK2" s="102"/>
      <c r="KL2" s="102"/>
      <c r="KM2" s="102"/>
      <c r="KN2" s="102"/>
      <c r="KO2" s="102"/>
      <c r="KP2" s="102"/>
      <c r="KQ2" s="102"/>
      <c r="KR2" s="102"/>
      <c r="KS2" s="102"/>
      <c r="KT2" s="102"/>
      <c r="KU2" s="102"/>
      <c r="KV2" s="102"/>
      <c r="KW2" s="102"/>
      <c r="KX2" s="102"/>
      <c r="KY2" s="102"/>
      <c r="KZ2" s="102"/>
      <c r="LA2" s="102"/>
      <c r="LB2" s="102"/>
      <c r="LC2" s="102"/>
      <c r="LD2" s="102"/>
      <c r="LE2" s="102"/>
      <c r="LF2" s="102"/>
      <c r="LG2" s="102"/>
      <c r="LH2" s="102"/>
      <c r="LI2" s="102"/>
      <c r="LJ2" s="102"/>
      <c r="LK2" s="102"/>
      <c r="LL2" s="102"/>
      <c r="LM2" s="102"/>
      <c r="LN2" s="102"/>
      <c r="LO2" s="102"/>
      <c r="LP2" s="102"/>
      <c r="LQ2" s="102"/>
      <c r="LR2" s="102"/>
      <c r="LS2" s="102"/>
      <c r="LT2" s="102"/>
      <c r="LU2" s="102"/>
      <c r="LV2" s="102"/>
      <c r="LW2" s="102"/>
      <c r="LX2" s="102"/>
      <c r="LY2" s="102"/>
      <c r="LZ2" s="102"/>
      <c r="MA2" s="102"/>
      <c r="MB2" s="102"/>
      <c r="MC2" s="102"/>
      <c r="MD2" s="102"/>
      <c r="ME2" s="102"/>
      <c r="MF2" s="102"/>
      <c r="MG2" s="102"/>
      <c r="MH2" s="102"/>
      <c r="MI2" s="102"/>
      <c r="MJ2" s="102"/>
      <c r="MK2" s="102"/>
      <c r="ML2" s="102"/>
      <c r="MM2" s="102"/>
      <c r="MN2" s="102"/>
      <c r="MO2" s="102"/>
      <c r="MP2" s="102"/>
      <c r="MQ2" s="102"/>
      <c r="MR2" s="102"/>
      <c r="MS2" s="102"/>
      <c r="MT2" s="102"/>
      <c r="MU2" s="102"/>
      <c r="MV2" s="102"/>
      <c r="MW2" s="102"/>
      <c r="MX2" s="102"/>
      <c r="MY2" s="102"/>
      <c r="MZ2" s="102"/>
      <c r="NA2" s="102"/>
      <c r="NB2" s="102"/>
      <c r="NC2" s="102"/>
      <c r="ND2" s="102"/>
      <c r="NE2" s="102"/>
      <c r="NF2" s="102"/>
      <c r="NG2" s="102"/>
      <c r="NH2" s="102"/>
      <c r="NI2" s="102"/>
      <c r="NJ2" s="102"/>
      <c r="NK2" s="102"/>
      <c r="NL2" s="102"/>
      <c r="NM2" s="102"/>
      <c r="NN2" s="102"/>
      <c r="NO2" s="102"/>
      <c r="NP2" s="102"/>
      <c r="NQ2" s="102"/>
      <c r="NR2" s="102"/>
      <c r="NS2" s="102"/>
      <c r="NT2" s="102"/>
      <c r="NU2" s="102"/>
      <c r="NV2" s="102"/>
      <c r="NW2" s="102"/>
      <c r="NX2" s="102"/>
      <c r="NY2" s="102"/>
      <c r="NZ2" s="102"/>
      <c r="OA2" s="102"/>
      <c r="OB2" s="102"/>
      <c r="OC2" s="102"/>
      <c r="OD2" s="102"/>
      <c r="OE2" s="102"/>
      <c r="OF2" s="102"/>
      <c r="OG2" s="102"/>
      <c r="OH2" s="102"/>
      <c r="OI2" s="102"/>
      <c r="OJ2" s="102"/>
      <c r="OK2" s="102"/>
      <c r="OL2" s="102"/>
      <c r="OM2" s="102"/>
      <c r="ON2" s="102"/>
      <c r="OO2" s="102"/>
      <c r="OP2" s="102"/>
      <c r="OQ2" s="102"/>
      <c r="OR2" s="102"/>
      <c r="OS2" s="102"/>
      <c r="OT2" s="102"/>
      <c r="OU2" s="102"/>
      <c r="OV2" s="102"/>
      <c r="OW2" s="102"/>
      <c r="OX2" s="102"/>
      <c r="OY2" s="102"/>
      <c r="OZ2" s="102"/>
      <c r="PA2" s="102"/>
      <c r="PB2" s="102"/>
      <c r="PC2" s="102"/>
      <c r="PD2" s="102"/>
      <c r="PE2" s="102"/>
      <c r="PF2" s="102"/>
      <c r="PG2" s="102"/>
      <c r="PH2" s="102"/>
      <c r="PI2" s="102"/>
      <c r="PJ2" s="102"/>
      <c r="PK2" s="102"/>
      <c r="PL2" s="102"/>
      <c r="PM2" s="102"/>
      <c r="PN2" s="102"/>
      <c r="PO2" s="102"/>
      <c r="PP2" s="102"/>
      <c r="PQ2" s="102"/>
      <c r="PR2" s="102"/>
      <c r="PS2" s="102"/>
      <c r="PT2" s="102"/>
      <c r="PU2" s="102"/>
      <c r="PV2" s="102"/>
      <c r="PW2" s="102"/>
      <c r="PX2" s="102"/>
      <c r="PY2" s="102"/>
      <c r="PZ2" s="102"/>
      <c r="QA2" s="102"/>
      <c r="QB2" s="102"/>
      <c r="QC2" s="102"/>
      <c r="QD2" s="102"/>
      <c r="QE2" s="102"/>
      <c r="QF2" s="102"/>
      <c r="QG2" s="102"/>
      <c r="QH2" s="102"/>
      <c r="QI2" s="102"/>
      <c r="QJ2" s="102"/>
      <c r="QK2" s="102"/>
      <c r="QL2" s="102"/>
      <c r="QM2" s="102"/>
      <c r="QN2" s="102"/>
      <c r="QO2" s="102"/>
      <c r="QP2" s="102"/>
      <c r="QQ2" s="102"/>
      <c r="QR2" s="102"/>
      <c r="QS2" s="102"/>
      <c r="QT2" s="102"/>
      <c r="QU2" s="102"/>
      <c r="QV2" s="102"/>
      <c r="QW2" s="102"/>
      <c r="QX2" s="102"/>
      <c r="QY2" s="102"/>
      <c r="QZ2" s="102"/>
      <c r="RA2" s="102"/>
      <c r="RB2" s="102"/>
      <c r="RC2" s="102"/>
      <c r="RD2" s="102"/>
      <c r="RE2" s="102"/>
      <c r="RF2" s="102"/>
      <c r="RG2" s="102"/>
      <c r="RH2" s="102"/>
      <c r="RI2" s="102"/>
      <c r="RJ2" s="102"/>
      <c r="RK2" s="102"/>
      <c r="RL2" s="102"/>
      <c r="RM2" s="102"/>
      <c r="RN2" s="102"/>
      <c r="RO2" s="102"/>
      <c r="RP2" s="102"/>
      <c r="RQ2" s="102"/>
      <c r="RR2" s="102"/>
      <c r="RS2" s="102"/>
      <c r="RT2" s="102"/>
      <c r="RU2" s="102"/>
      <c r="RV2" s="102"/>
      <c r="RW2" s="102"/>
      <c r="RX2" s="102"/>
      <c r="RY2" s="102"/>
      <c r="RZ2" s="102"/>
      <c r="SA2" s="102"/>
      <c r="SB2" s="102"/>
      <c r="SC2" s="102"/>
      <c r="SD2" s="102"/>
      <c r="SE2" s="102"/>
      <c r="SF2" s="102"/>
      <c r="SG2" s="102"/>
      <c r="SH2" s="102"/>
      <c r="SI2" s="102"/>
      <c r="SJ2" s="102"/>
      <c r="SK2" s="102"/>
      <c r="SL2" s="102"/>
      <c r="SM2" s="102"/>
      <c r="SN2" s="102"/>
      <c r="SO2" s="102"/>
      <c r="SP2" s="102"/>
      <c r="SQ2" s="102"/>
      <c r="SR2" s="102"/>
      <c r="SS2" s="102"/>
      <c r="ST2" s="102"/>
      <c r="SU2" s="102"/>
      <c r="SV2" s="102"/>
      <c r="SW2" s="102"/>
      <c r="SX2" s="102"/>
      <c r="SY2" s="102"/>
      <c r="SZ2" s="102"/>
      <c r="TA2" s="102"/>
      <c r="TB2" s="102"/>
      <c r="TC2" s="102"/>
      <c r="TD2" s="102"/>
      <c r="TE2" s="102"/>
      <c r="TF2" s="102"/>
      <c r="TG2" s="102"/>
      <c r="TH2" s="102"/>
      <c r="TI2" s="102"/>
      <c r="TJ2" s="102"/>
      <c r="TK2" s="102"/>
      <c r="TL2" s="102"/>
      <c r="TM2" s="102"/>
      <c r="TN2" s="102"/>
      <c r="TO2" s="102"/>
      <c r="TP2" s="102"/>
      <c r="TQ2" s="102"/>
      <c r="TR2" s="102"/>
      <c r="TS2" s="102"/>
      <c r="TT2" s="102"/>
      <c r="TU2" s="102"/>
      <c r="TV2" s="102"/>
      <c r="TW2" s="102"/>
      <c r="TX2" s="102"/>
      <c r="TY2" s="102"/>
      <c r="TZ2" s="102"/>
      <c r="UA2" s="102"/>
      <c r="UB2" s="102"/>
      <c r="UC2" s="102"/>
      <c r="UD2" s="102"/>
      <c r="UE2" s="102"/>
      <c r="UF2" s="102"/>
      <c r="UG2" s="102"/>
      <c r="UH2" s="102"/>
      <c r="UI2" s="102"/>
      <c r="UJ2" s="102"/>
      <c r="UK2" s="102"/>
      <c r="UL2" s="102"/>
      <c r="UM2" s="102"/>
      <c r="UN2" s="102"/>
      <c r="UO2" s="102"/>
      <c r="UP2" s="102"/>
      <c r="UQ2" s="102"/>
      <c r="UR2" s="102"/>
      <c r="US2" s="102"/>
      <c r="UT2" s="102"/>
      <c r="UU2" s="102"/>
      <c r="UV2" s="102"/>
      <c r="UW2" s="102"/>
      <c r="UX2" s="102"/>
      <c r="UY2" s="102"/>
      <c r="UZ2" s="102"/>
      <c r="VA2" s="102"/>
      <c r="VB2" s="102"/>
      <c r="VC2" s="102"/>
      <c r="VD2" s="102"/>
      <c r="VE2" s="102"/>
      <c r="VF2" s="102"/>
      <c r="VG2" s="102"/>
      <c r="VH2" s="102"/>
      <c r="VI2" s="102"/>
      <c r="VJ2" s="102"/>
      <c r="VK2" s="102"/>
      <c r="VL2" s="102"/>
      <c r="VM2" s="102"/>
      <c r="VN2" s="102"/>
      <c r="VO2" s="102"/>
      <c r="VP2" s="102"/>
    </row>
    <row r="3" spans="1:588" s="62" customFormat="1" ht="108.75" customHeight="1" x14ac:dyDescent="0.25">
      <c r="A3" s="935"/>
      <c r="B3" s="100" t="s">
        <v>162</v>
      </c>
      <c r="C3" s="99" t="s">
        <v>163</v>
      </c>
      <c r="D3" s="232" t="s">
        <v>1015</v>
      </c>
      <c r="E3" s="235" t="s">
        <v>165</v>
      </c>
      <c r="F3" s="236" t="s">
        <v>1016</v>
      </c>
      <c r="G3" s="237" t="s">
        <v>1017</v>
      </c>
      <c r="H3" s="101" t="s">
        <v>274</v>
      </c>
      <c r="I3" s="42"/>
      <c r="J3" s="130" t="s">
        <v>161</v>
      </c>
      <c r="K3" s="130" t="s">
        <v>169</v>
      </c>
      <c r="L3" s="130" t="s">
        <v>175</v>
      </c>
      <c r="M3" s="130" t="s">
        <v>180</v>
      </c>
      <c r="N3" s="130" t="s">
        <v>186</v>
      </c>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129"/>
      <c r="DB3" s="102"/>
      <c r="DC3" s="102"/>
      <c r="DD3" s="102"/>
      <c r="DE3" s="102"/>
      <c r="DF3" s="102"/>
      <c r="DG3" s="102"/>
      <c r="DH3" s="102"/>
      <c r="DI3" s="102"/>
      <c r="DJ3" s="102"/>
      <c r="DK3" s="102"/>
      <c r="DL3" s="102"/>
      <c r="DM3" s="102"/>
      <c r="DN3" s="102"/>
      <c r="DO3" s="102"/>
      <c r="DP3" s="102"/>
      <c r="DQ3" s="102"/>
      <c r="DR3" s="102"/>
      <c r="DS3" s="102"/>
      <c r="DT3" s="102"/>
      <c r="DU3" s="102"/>
      <c r="DV3" s="102"/>
      <c r="DW3" s="102"/>
      <c r="DX3" s="102"/>
      <c r="DY3" s="102"/>
      <c r="DZ3" s="102"/>
      <c r="EA3" s="102"/>
      <c r="EB3" s="102"/>
      <c r="EC3" s="102"/>
      <c r="ED3" s="102"/>
      <c r="EE3" s="102"/>
      <c r="EF3" s="102"/>
      <c r="EG3" s="102"/>
      <c r="EH3" s="102"/>
      <c r="EI3" s="102"/>
      <c r="EJ3" s="102"/>
      <c r="EK3" s="102"/>
      <c r="EL3" s="102"/>
      <c r="EM3" s="102"/>
      <c r="EN3" s="102"/>
      <c r="EO3" s="102"/>
      <c r="EP3" s="102"/>
      <c r="EQ3" s="102"/>
      <c r="ER3" s="102"/>
      <c r="ES3" s="102"/>
      <c r="ET3" s="102"/>
      <c r="EU3" s="102"/>
      <c r="EV3" s="102"/>
      <c r="EW3" s="102"/>
      <c r="EX3" s="102"/>
      <c r="EY3" s="102"/>
      <c r="EZ3" s="102"/>
      <c r="FA3" s="102"/>
      <c r="FB3" s="102"/>
      <c r="FC3" s="102"/>
      <c r="FD3" s="102"/>
      <c r="FE3" s="102"/>
      <c r="FF3" s="102"/>
      <c r="FG3" s="102"/>
      <c r="FH3" s="102"/>
      <c r="FI3" s="102"/>
      <c r="FJ3" s="102"/>
      <c r="FK3" s="102"/>
      <c r="FL3" s="102"/>
      <c r="FM3" s="102"/>
      <c r="FN3" s="102"/>
      <c r="FO3" s="102"/>
      <c r="FP3" s="102"/>
      <c r="FQ3" s="102"/>
      <c r="FR3" s="102"/>
      <c r="FS3" s="102"/>
      <c r="FT3" s="102"/>
      <c r="FU3" s="102"/>
      <c r="FV3" s="102"/>
      <c r="FW3" s="102"/>
      <c r="FX3" s="102"/>
      <c r="FY3" s="102"/>
      <c r="FZ3" s="102"/>
      <c r="GA3" s="102"/>
      <c r="GB3" s="102"/>
      <c r="GC3" s="102"/>
      <c r="GD3" s="102"/>
      <c r="GE3" s="102"/>
      <c r="GF3" s="102"/>
      <c r="GG3" s="102"/>
      <c r="GH3" s="102"/>
      <c r="GI3" s="102"/>
      <c r="GJ3" s="102"/>
      <c r="GK3" s="102"/>
      <c r="GL3" s="102"/>
      <c r="GM3" s="102"/>
      <c r="GN3" s="102"/>
      <c r="GO3" s="102"/>
      <c r="GP3" s="102"/>
      <c r="GQ3" s="102"/>
      <c r="GR3" s="102"/>
      <c r="GS3" s="102"/>
      <c r="GT3" s="102"/>
      <c r="GU3" s="102"/>
      <c r="GV3" s="102"/>
      <c r="GW3" s="102"/>
      <c r="GX3" s="102"/>
      <c r="GY3" s="102"/>
      <c r="GZ3" s="102"/>
      <c r="HA3" s="102"/>
      <c r="HB3" s="102"/>
      <c r="HC3" s="102"/>
      <c r="HD3" s="102"/>
      <c r="HE3" s="102"/>
      <c r="HF3" s="102"/>
      <c r="HG3" s="102"/>
      <c r="HH3" s="102"/>
      <c r="HI3" s="102"/>
      <c r="HJ3" s="102"/>
      <c r="HK3" s="102"/>
      <c r="HL3" s="102"/>
      <c r="HM3" s="102"/>
      <c r="HN3" s="102"/>
      <c r="HO3" s="102"/>
      <c r="HP3" s="102"/>
      <c r="HQ3" s="102"/>
      <c r="HR3" s="102"/>
      <c r="HS3" s="102"/>
      <c r="HT3" s="102"/>
      <c r="HU3" s="102"/>
      <c r="HV3" s="102"/>
      <c r="HW3" s="102"/>
      <c r="HX3" s="102"/>
      <c r="HY3" s="102"/>
      <c r="HZ3" s="102"/>
      <c r="IA3" s="102"/>
      <c r="IB3" s="102"/>
      <c r="IC3" s="102"/>
      <c r="ID3" s="102"/>
      <c r="IE3" s="102"/>
      <c r="IF3" s="102"/>
      <c r="IG3" s="102"/>
      <c r="IH3" s="102"/>
      <c r="II3" s="102"/>
      <c r="IJ3" s="102"/>
      <c r="IK3" s="102"/>
      <c r="IL3" s="102"/>
      <c r="IM3" s="102"/>
      <c r="IN3" s="102"/>
      <c r="IO3" s="102"/>
      <c r="IP3" s="102"/>
      <c r="IQ3" s="102"/>
      <c r="IR3" s="102"/>
      <c r="IS3" s="102"/>
      <c r="IT3" s="102"/>
      <c r="IU3" s="102"/>
      <c r="IV3" s="102"/>
      <c r="IW3" s="102"/>
      <c r="IX3" s="102"/>
      <c r="IY3" s="102"/>
      <c r="IZ3" s="102"/>
      <c r="JA3" s="102"/>
      <c r="JB3" s="102"/>
      <c r="JC3" s="102"/>
      <c r="JD3" s="102"/>
      <c r="JE3" s="102"/>
      <c r="JF3" s="102"/>
      <c r="JG3" s="102"/>
      <c r="JH3" s="102"/>
      <c r="JI3" s="102"/>
      <c r="JJ3" s="102"/>
      <c r="JK3" s="102"/>
      <c r="JL3" s="102"/>
      <c r="JM3" s="102"/>
      <c r="JN3" s="102"/>
      <c r="JO3" s="102"/>
      <c r="JP3" s="102"/>
      <c r="JQ3" s="102"/>
      <c r="JR3" s="102"/>
      <c r="JS3" s="102"/>
      <c r="JT3" s="102"/>
      <c r="JU3" s="102"/>
      <c r="JV3" s="102"/>
      <c r="JW3" s="102"/>
      <c r="JX3" s="102"/>
      <c r="JY3" s="102"/>
      <c r="JZ3" s="102"/>
      <c r="KA3" s="102"/>
      <c r="KB3" s="102"/>
      <c r="KC3" s="102"/>
      <c r="KD3" s="102"/>
      <c r="KE3" s="102"/>
      <c r="KF3" s="102"/>
      <c r="KG3" s="102"/>
      <c r="KH3" s="102"/>
      <c r="KI3" s="102"/>
      <c r="KJ3" s="102"/>
      <c r="KK3" s="102"/>
      <c r="KL3" s="102"/>
      <c r="KM3" s="102"/>
      <c r="KN3" s="102"/>
      <c r="KO3" s="102"/>
      <c r="KP3" s="102"/>
      <c r="KQ3" s="102"/>
      <c r="KR3" s="102"/>
      <c r="KS3" s="102"/>
      <c r="KT3" s="102"/>
      <c r="KU3" s="102"/>
      <c r="KV3" s="102"/>
      <c r="KW3" s="102"/>
      <c r="KX3" s="102"/>
      <c r="KY3" s="102"/>
      <c r="KZ3" s="102"/>
      <c r="LA3" s="102"/>
      <c r="LB3" s="102"/>
      <c r="LC3" s="102"/>
      <c r="LD3" s="102"/>
      <c r="LE3" s="102"/>
      <c r="LF3" s="102"/>
      <c r="LG3" s="102"/>
      <c r="LH3" s="102"/>
      <c r="LI3" s="102"/>
      <c r="LJ3" s="102"/>
      <c r="LK3" s="102"/>
      <c r="LL3" s="102"/>
      <c r="LM3" s="102"/>
      <c r="LN3" s="102"/>
      <c r="LO3" s="102"/>
      <c r="LP3" s="102"/>
      <c r="LQ3" s="102"/>
      <c r="LR3" s="102"/>
      <c r="LS3" s="102"/>
      <c r="LT3" s="102"/>
      <c r="LU3" s="102"/>
      <c r="LV3" s="102"/>
      <c r="LW3" s="102"/>
      <c r="LX3" s="102"/>
      <c r="LY3" s="102"/>
      <c r="LZ3" s="102"/>
      <c r="MA3" s="102"/>
      <c r="MB3" s="102"/>
      <c r="MC3" s="102"/>
      <c r="MD3" s="102"/>
      <c r="ME3" s="102"/>
      <c r="MF3" s="102"/>
      <c r="MG3" s="102"/>
      <c r="MH3" s="102"/>
      <c r="MI3" s="102"/>
      <c r="MJ3" s="102"/>
      <c r="MK3" s="102"/>
      <c r="ML3" s="102"/>
      <c r="MM3" s="102"/>
      <c r="MN3" s="102"/>
      <c r="MO3" s="102"/>
      <c r="MP3" s="102"/>
      <c r="MQ3" s="102"/>
      <c r="MR3" s="102"/>
      <c r="MS3" s="102"/>
      <c r="MT3" s="102"/>
      <c r="MU3" s="102"/>
      <c r="MV3" s="102"/>
      <c r="MW3" s="102"/>
      <c r="MX3" s="102"/>
      <c r="MY3" s="102"/>
      <c r="MZ3" s="102"/>
      <c r="NA3" s="102"/>
      <c r="NB3" s="102"/>
      <c r="NC3" s="102"/>
      <c r="ND3" s="102"/>
      <c r="NE3" s="102"/>
      <c r="NF3" s="102"/>
      <c r="NG3" s="102"/>
      <c r="NH3" s="102"/>
      <c r="NI3" s="102"/>
      <c r="NJ3" s="102"/>
      <c r="NK3" s="102"/>
      <c r="NL3" s="102"/>
      <c r="NM3" s="102"/>
      <c r="NN3" s="102"/>
      <c r="NO3" s="102"/>
      <c r="NP3" s="102"/>
      <c r="NQ3" s="102"/>
      <c r="NR3" s="102"/>
      <c r="NS3" s="102"/>
      <c r="NT3" s="102"/>
      <c r="NU3" s="102"/>
      <c r="NV3" s="102"/>
      <c r="NW3" s="102"/>
      <c r="NX3" s="102"/>
      <c r="NY3" s="102"/>
      <c r="NZ3" s="102"/>
      <c r="OA3" s="102"/>
      <c r="OB3" s="102"/>
      <c r="OC3" s="102"/>
      <c r="OD3" s="102"/>
      <c r="OE3" s="102"/>
      <c r="OF3" s="102"/>
      <c r="OG3" s="102"/>
      <c r="OH3" s="102"/>
      <c r="OI3" s="102"/>
      <c r="OJ3" s="102"/>
      <c r="OK3" s="102"/>
      <c r="OL3" s="102"/>
      <c r="OM3" s="102"/>
      <c r="ON3" s="102"/>
      <c r="OO3" s="102"/>
      <c r="OP3" s="102"/>
      <c r="OQ3" s="102"/>
      <c r="OR3" s="102"/>
      <c r="OS3" s="102"/>
      <c r="OT3" s="102"/>
      <c r="OU3" s="102"/>
      <c r="OV3" s="102"/>
      <c r="OW3" s="102"/>
      <c r="OX3" s="102"/>
      <c r="OY3" s="102"/>
      <c r="OZ3" s="102"/>
      <c r="PA3" s="102"/>
      <c r="PB3" s="102"/>
      <c r="PC3" s="102"/>
      <c r="PD3" s="102"/>
      <c r="PE3" s="102"/>
      <c r="PF3" s="102"/>
      <c r="PG3" s="102"/>
      <c r="PH3" s="102"/>
      <c r="PI3" s="102"/>
      <c r="PJ3" s="102"/>
      <c r="PK3" s="102"/>
      <c r="PL3" s="102"/>
      <c r="PM3" s="102"/>
      <c r="PN3" s="102"/>
      <c r="PO3" s="102"/>
      <c r="PP3" s="102"/>
      <c r="PQ3" s="102"/>
      <c r="PR3" s="102"/>
      <c r="PS3" s="102"/>
      <c r="PT3" s="102"/>
      <c r="PU3" s="102"/>
      <c r="PV3" s="102"/>
      <c r="PW3" s="102"/>
      <c r="PX3" s="102"/>
      <c r="PY3" s="102"/>
      <c r="PZ3" s="102"/>
      <c r="QA3" s="102"/>
      <c r="QB3" s="102"/>
      <c r="QC3" s="102"/>
      <c r="QD3" s="102"/>
      <c r="QE3" s="102"/>
      <c r="QF3" s="102"/>
      <c r="QG3" s="102"/>
      <c r="QH3" s="102"/>
      <c r="QI3" s="102"/>
      <c r="QJ3" s="102"/>
      <c r="QK3" s="102"/>
      <c r="QL3" s="102"/>
      <c r="QM3" s="102"/>
      <c r="QN3" s="102"/>
      <c r="QO3" s="102"/>
      <c r="QP3" s="102"/>
      <c r="QQ3" s="102"/>
      <c r="QR3" s="102"/>
      <c r="QS3" s="102"/>
      <c r="QT3" s="102"/>
      <c r="QU3" s="102"/>
      <c r="QV3" s="102"/>
      <c r="QW3" s="102"/>
      <c r="QX3" s="102"/>
      <c r="QY3" s="102"/>
      <c r="QZ3" s="102"/>
      <c r="RA3" s="102"/>
      <c r="RB3" s="102"/>
      <c r="RC3" s="102"/>
      <c r="RD3" s="102"/>
      <c r="RE3" s="102"/>
      <c r="RF3" s="102"/>
      <c r="RG3" s="102"/>
      <c r="RH3" s="102"/>
      <c r="RI3" s="102"/>
      <c r="RJ3" s="102"/>
      <c r="RK3" s="102"/>
      <c r="RL3" s="102"/>
      <c r="RM3" s="102"/>
      <c r="RN3" s="102"/>
      <c r="RO3" s="102"/>
      <c r="RP3" s="102"/>
      <c r="RQ3" s="102"/>
      <c r="RR3" s="102"/>
      <c r="RS3" s="102"/>
      <c r="RT3" s="102"/>
      <c r="RU3" s="102"/>
      <c r="RV3" s="102"/>
      <c r="RW3" s="102"/>
      <c r="RX3" s="102"/>
      <c r="RY3" s="102"/>
      <c r="RZ3" s="102"/>
      <c r="SA3" s="102"/>
      <c r="SB3" s="102"/>
      <c r="SC3" s="102"/>
      <c r="SD3" s="102"/>
      <c r="SE3" s="102"/>
      <c r="SF3" s="102"/>
      <c r="SG3" s="102"/>
      <c r="SH3" s="102"/>
      <c r="SI3" s="102"/>
      <c r="SJ3" s="102"/>
      <c r="SK3" s="102"/>
      <c r="SL3" s="102"/>
      <c r="SM3" s="102"/>
      <c r="SN3" s="102"/>
      <c r="SO3" s="102"/>
      <c r="SP3" s="102"/>
      <c r="SQ3" s="102"/>
      <c r="SR3" s="102"/>
      <c r="SS3" s="102"/>
      <c r="ST3" s="102"/>
      <c r="SU3" s="102"/>
      <c r="SV3" s="102"/>
      <c r="SW3" s="102"/>
      <c r="SX3" s="102"/>
      <c r="SY3" s="102"/>
      <c r="SZ3" s="102"/>
      <c r="TA3" s="102"/>
      <c r="TB3" s="102"/>
      <c r="TC3" s="102"/>
      <c r="TD3" s="102"/>
      <c r="TE3" s="102"/>
      <c r="TF3" s="102"/>
      <c r="TG3" s="102"/>
      <c r="TH3" s="102"/>
      <c r="TI3" s="102"/>
      <c r="TJ3" s="102"/>
      <c r="TK3" s="102"/>
      <c r="TL3" s="102"/>
      <c r="TM3" s="102"/>
      <c r="TN3" s="102"/>
      <c r="TO3" s="102"/>
      <c r="TP3" s="102"/>
      <c r="TQ3" s="102"/>
      <c r="TR3" s="102"/>
      <c r="TS3" s="102"/>
      <c r="TT3" s="102"/>
      <c r="TU3" s="102"/>
      <c r="TV3" s="102"/>
      <c r="TW3" s="102"/>
      <c r="TX3" s="102"/>
      <c r="TY3" s="102"/>
      <c r="TZ3" s="102"/>
      <c r="UA3" s="102"/>
      <c r="UB3" s="102"/>
      <c r="UC3" s="102"/>
      <c r="UD3" s="102"/>
      <c r="UE3" s="102"/>
      <c r="UF3" s="102"/>
      <c r="UG3" s="102"/>
      <c r="UH3" s="102"/>
      <c r="UI3" s="102"/>
      <c r="UJ3" s="102"/>
      <c r="UK3" s="102"/>
      <c r="UL3" s="102"/>
      <c r="UM3" s="102"/>
      <c r="UN3" s="102"/>
      <c r="UO3" s="102"/>
      <c r="UP3" s="102"/>
      <c r="UQ3" s="102"/>
      <c r="UR3" s="102"/>
      <c r="US3" s="102"/>
      <c r="UT3" s="102"/>
      <c r="UU3" s="102"/>
      <c r="UV3" s="102"/>
      <c r="UW3" s="102"/>
      <c r="UX3" s="102"/>
      <c r="UY3" s="102"/>
      <c r="UZ3" s="102"/>
      <c r="VA3" s="102"/>
      <c r="VB3" s="102"/>
      <c r="VC3" s="102"/>
      <c r="VD3" s="102"/>
      <c r="VE3" s="102"/>
      <c r="VF3" s="102"/>
      <c r="VG3" s="102"/>
      <c r="VH3" s="102"/>
      <c r="VI3" s="102"/>
      <c r="VJ3" s="102"/>
      <c r="VK3" s="102"/>
      <c r="VL3" s="102"/>
      <c r="VM3" s="102"/>
      <c r="VN3" s="102"/>
      <c r="VO3" s="102"/>
      <c r="VP3" s="102"/>
    </row>
    <row r="4" spans="1:588" s="62" customFormat="1" ht="126" customHeight="1" x14ac:dyDescent="0.25">
      <c r="A4" s="935"/>
      <c r="B4" s="100" t="s">
        <v>170</v>
      </c>
      <c r="C4" s="99" t="s">
        <v>1018</v>
      </c>
      <c r="D4" s="232" t="s">
        <v>1019</v>
      </c>
      <c r="E4" s="234" t="s">
        <v>168</v>
      </c>
      <c r="F4" s="232" t="s">
        <v>1020</v>
      </c>
      <c r="G4" s="237" t="s">
        <v>1021</v>
      </c>
      <c r="H4" s="101" t="s">
        <v>274</v>
      </c>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129"/>
      <c r="DB4" s="102"/>
      <c r="DC4" s="102"/>
      <c r="DD4" s="102"/>
      <c r="DE4" s="102"/>
      <c r="DF4" s="102"/>
      <c r="DG4" s="102"/>
      <c r="DH4" s="102"/>
      <c r="DI4" s="102"/>
      <c r="DJ4" s="102"/>
      <c r="DK4" s="102"/>
      <c r="DL4" s="102"/>
      <c r="DM4" s="102"/>
      <c r="DN4" s="102"/>
      <c r="DO4" s="102"/>
      <c r="DP4" s="102"/>
      <c r="DQ4" s="102"/>
      <c r="DR4" s="102"/>
      <c r="DS4" s="102"/>
      <c r="DT4" s="102"/>
      <c r="DU4" s="102"/>
      <c r="DV4" s="102"/>
      <c r="DW4" s="102"/>
      <c r="DX4" s="102"/>
      <c r="DY4" s="102"/>
      <c r="DZ4" s="102"/>
      <c r="EA4" s="102"/>
      <c r="EB4" s="102"/>
      <c r="EC4" s="102"/>
      <c r="ED4" s="102"/>
      <c r="EE4" s="102"/>
      <c r="EF4" s="102"/>
      <c r="EG4" s="102"/>
      <c r="EH4" s="102"/>
      <c r="EI4" s="102"/>
      <c r="EJ4" s="102"/>
      <c r="EK4" s="102"/>
      <c r="EL4" s="102"/>
      <c r="EM4" s="102"/>
      <c r="EN4" s="102"/>
      <c r="EO4" s="102"/>
      <c r="EP4" s="102"/>
      <c r="EQ4" s="102"/>
      <c r="ER4" s="102"/>
      <c r="ES4" s="102"/>
      <c r="ET4" s="102"/>
      <c r="EU4" s="102"/>
      <c r="EV4" s="102"/>
      <c r="EW4" s="102"/>
      <c r="EX4" s="102"/>
      <c r="EY4" s="102"/>
      <c r="EZ4" s="102"/>
      <c r="FA4" s="102"/>
      <c r="FB4" s="102"/>
      <c r="FC4" s="102"/>
      <c r="FD4" s="102"/>
      <c r="FE4" s="102"/>
      <c r="FF4" s="102"/>
      <c r="FG4" s="102"/>
      <c r="FH4" s="102"/>
      <c r="FI4" s="102"/>
      <c r="FJ4" s="102"/>
      <c r="FK4" s="102"/>
      <c r="FL4" s="102"/>
      <c r="FM4" s="102"/>
      <c r="FN4" s="102"/>
      <c r="FO4" s="102"/>
      <c r="FP4" s="102"/>
      <c r="FQ4" s="102"/>
      <c r="FR4" s="102"/>
      <c r="FS4" s="102"/>
      <c r="FT4" s="102"/>
      <c r="FU4" s="102"/>
      <c r="FV4" s="102"/>
      <c r="FW4" s="102"/>
      <c r="FX4" s="102"/>
      <c r="FY4" s="102"/>
      <c r="FZ4" s="102"/>
      <c r="GA4" s="102"/>
      <c r="GB4" s="102"/>
      <c r="GC4" s="102"/>
      <c r="GD4" s="102"/>
      <c r="GE4" s="102"/>
      <c r="GF4" s="102"/>
      <c r="GG4" s="102"/>
      <c r="GH4" s="102"/>
      <c r="GI4" s="102"/>
      <c r="GJ4" s="102"/>
      <c r="GK4" s="102"/>
      <c r="GL4" s="102"/>
      <c r="GM4" s="102"/>
      <c r="GN4" s="102"/>
      <c r="GO4" s="102"/>
      <c r="GP4" s="102"/>
      <c r="GQ4" s="102"/>
      <c r="GR4" s="102"/>
      <c r="GS4" s="102"/>
      <c r="GT4" s="102"/>
      <c r="GU4" s="102"/>
      <c r="GV4" s="102"/>
      <c r="GW4" s="102"/>
      <c r="GX4" s="102"/>
      <c r="GY4" s="102"/>
      <c r="GZ4" s="102"/>
      <c r="HA4" s="102"/>
      <c r="HB4" s="102"/>
      <c r="HC4" s="102"/>
      <c r="HD4" s="102"/>
      <c r="HE4" s="102"/>
      <c r="HF4" s="102"/>
      <c r="HG4" s="102"/>
      <c r="HH4" s="102"/>
      <c r="HI4" s="102"/>
      <c r="HJ4" s="102"/>
      <c r="HK4" s="102"/>
      <c r="HL4" s="102"/>
      <c r="HM4" s="102"/>
      <c r="HN4" s="102"/>
      <c r="HO4" s="102"/>
      <c r="HP4" s="102"/>
      <c r="HQ4" s="102"/>
      <c r="HR4" s="102"/>
      <c r="HS4" s="102"/>
      <c r="HT4" s="102"/>
      <c r="HU4" s="102"/>
      <c r="HV4" s="102"/>
      <c r="HW4" s="102"/>
      <c r="HX4" s="102"/>
      <c r="HY4" s="102"/>
      <c r="HZ4" s="102"/>
      <c r="IA4" s="102"/>
      <c r="IB4" s="102"/>
      <c r="IC4" s="102"/>
      <c r="ID4" s="102"/>
      <c r="IE4" s="102"/>
      <c r="IF4" s="102"/>
      <c r="IG4" s="102"/>
      <c r="IH4" s="102"/>
      <c r="II4" s="102"/>
      <c r="IJ4" s="102"/>
      <c r="IK4" s="102"/>
      <c r="IL4" s="102"/>
      <c r="IM4" s="102"/>
      <c r="IN4" s="102"/>
      <c r="IO4" s="102"/>
      <c r="IP4" s="102"/>
      <c r="IQ4" s="102"/>
      <c r="IR4" s="102"/>
      <c r="IS4" s="102"/>
      <c r="IT4" s="102"/>
      <c r="IU4" s="102"/>
      <c r="IV4" s="102"/>
      <c r="IW4" s="102"/>
      <c r="IX4" s="102"/>
      <c r="IY4" s="102"/>
      <c r="IZ4" s="102"/>
      <c r="JA4" s="102"/>
      <c r="JB4" s="102"/>
      <c r="JC4" s="102"/>
      <c r="JD4" s="102"/>
      <c r="JE4" s="102"/>
      <c r="JF4" s="102"/>
      <c r="JG4" s="102"/>
      <c r="JH4" s="102"/>
      <c r="JI4" s="102"/>
      <c r="JJ4" s="102"/>
      <c r="JK4" s="102"/>
      <c r="JL4" s="102"/>
      <c r="JM4" s="102"/>
      <c r="JN4" s="102"/>
      <c r="JO4" s="102"/>
      <c r="JP4" s="102"/>
      <c r="JQ4" s="102"/>
      <c r="JR4" s="102"/>
      <c r="JS4" s="102"/>
      <c r="JT4" s="102"/>
      <c r="JU4" s="102"/>
      <c r="JV4" s="102"/>
      <c r="JW4" s="102"/>
      <c r="JX4" s="102"/>
      <c r="JY4" s="102"/>
      <c r="JZ4" s="102"/>
      <c r="KA4" s="102"/>
      <c r="KB4" s="102"/>
      <c r="KC4" s="102"/>
      <c r="KD4" s="102"/>
      <c r="KE4" s="102"/>
      <c r="KF4" s="102"/>
      <c r="KG4" s="102"/>
      <c r="KH4" s="102"/>
      <c r="KI4" s="102"/>
      <c r="KJ4" s="102"/>
      <c r="KK4" s="102"/>
      <c r="KL4" s="102"/>
      <c r="KM4" s="102"/>
      <c r="KN4" s="102"/>
      <c r="KO4" s="102"/>
      <c r="KP4" s="102"/>
      <c r="KQ4" s="102"/>
      <c r="KR4" s="102"/>
      <c r="KS4" s="102"/>
      <c r="KT4" s="102"/>
      <c r="KU4" s="102"/>
      <c r="KV4" s="102"/>
      <c r="KW4" s="102"/>
      <c r="KX4" s="102"/>
      <c r="KY4" s="102"/>
      <c r="KZ4" s="102"/>
      <c r="LA4" s="102"/>
      <c r="LB4" s="102"/>
      <c r="LC4" s="102"/>
      <c r="LD4" s="102"/>
      <c r="LE4" s="102"/>
      <c r="LF4" s="102"/>
      <c r="LG4" s="102"/>
      <c r="LH4" s="102"/>
      <c r="LI4" s="102"/>
      <c r="LJ4" s="102"/>
      <c r="LK4" s="102"/>
      <c r="LL4" s="102"/>
      <c r="LM4" s="102"/>
      <c r="LN4" s="102"/>
      <c r="LO4" s="102"/>
      <c r="LP4" s="102"/>
      <c r="LQ4" s="102"/>
      <c r="LR4" s="102"/>
      <c r="LS4" s="102"/>
      <c r="LT4" s="102"/>
      <c r="LU4" s="102"/>
      <c r="LV4" s="102"/>
      <c r="LW4" s="102"/>
      <c r="LX4" s="102"/>
      <c r="LY4" s="102"/>
      <c r="LZ4" s="102"/>
      <c r="MA4" s="102"/>
      <c r="MB4" s="102"/>
      <c r="MC4" s="102"/>
      <c r="MD4" s="102"/>
      <c r="ME4" s="102"/>
      <c r="MF4" s="102"/>
      <c r="MG4" s="102"/>
      <c r="MH4" s="102"/>
      <c r="MI4" s="102"/>
      <c r="MJ4" s="102"/>
      <c r="MK4" s="102"/>
      <c r="ML4" s="102"/>
      <c r="MM4" s="102"/>
      <c r="MN4" s="102"/>
      <c r="MO4" s="102"/>
      <c r="MP4" s="102"/>
      <c r="MQ4" s="102"/>
      <c r="MR4" s="102"/>
      <c r="MS4" s="102"/>
      <c r="MT4" s="102"/>
      <c r="MU4" s="102"/>
      <c r="MV4" s="102"/>
      <c r="MW4" s="102"/>
      <c r="MX4" s="102"/>
      <c r="MY4" s="102"/>
      <c r="MZ4" s="102"/>
      <c r="NA4" s="102"/>
      <c r="NB4" s="102"/>
      <c r="NC4" s="102"/>
      <c r="ND4" s="102"/>
      <c r="NE4" s="102"/>
      <c r="NF4" s="102"/>
      <c r="NG4" s="102"/>
      <c r="NH4" s="102"/>
      <c r="NI4" s="102"/>
      <c r="NJ4" s="102"/>
      <c r="NK4" s="102"/>
      <c r="NL4" s="102"/>
      <c r="NM4" s="102"/>
      <c r="NN4" s="102"/>
      <c r="NO4" s="102"/>
      <c r="NP4" s="102"/>
      <c r="NQ4" s="102"/>
      <c r="NR4" s="102"/>
      <c r="NS4" s="102"/>
      <c r="NT4" s="102"/>
      <c r="NU4" s="102"/>
      <c r="NV4" s="102"/>
      <c r="NW4" s="102"/>
      <c r="NX4" s="102"/>
      <c r="NY4" s="102"/>
      <c r="NZ4" s="102"/>
      <c r="OA4" s="102"/>
      <c r="OB4" s="102"/>
      <c r="OC4" s="102"/>
      <c r="OD4" s="102"/>
      <c r="OE4" s="102"/>
      <c r="OF4" s="102"/>
      <c r="OG4" s="102"/>
      <c r="OH4" s="102"/>
      <c r="OI4" s="102"/>
      <c r="OJ4" s="102"/>
      <c r="OK4" s="102"/>
      <c r="OL4" s="102"/>
      <c r="OM4" s="102"/>
      <c r="ON4" s="102"/>
      <c r="OO4" s="102"/>
      <c r="OP4" s="102"/>
      <c r="OQ4" s="102"/>
      <c r="OR4" s="102"/>
      <c r="OS4" s="102"/>
      <c r="OT4" s="102"/>
      <c r="OU4" s="102"/>
      <c r="OV4" s="102"/>
      <c r="OW4" s="102"/>
      <c r="OX4" s="102"/>
      <c r="OY4" s="102"/>
      <c r="OZ4" s="102"/>
      <c r="PA4" s="102"/>
      <c r="PB4" s="102"/>
      <c r="PC4" s="102"/>
      <c r="PD4" s="102"/>
      <c r="PE4" s="102"/>
      <c r="PF4" s="102"/>
      <c r="PG4" s="102"/>
      <c r="PH4" s="102"/>
      <c r="PI4" s="102"/>
      <c r="PJ4" s="102"/>
      <c r="PK4" s="102"/>
      <c r="PL4" s="102"/>
      <c r="PM4" s="102"/>
      <c r="PN4" s="102"/>
      <c r="PO4" s="102"/>
      <c r="PP4" s="102"/>
      <c r="PQ4" s="102"/>
      <c r="PR4" s="102"/>
      <c r="PS4" s="102"/>
      <c r="PT4" s="102"/>
      <c r="PU4" s="102"/>
      <c r="PV4" s="102"/>
      <c r="PW4" s="102"/>
      <c r="PX4" s="102"/>
      <c r="PY4" s="102"/>
      <c r="PZ4" s="102"/>
      <c r="QA4" s="102"/>
      <c r="QB4" s="102"/>
      <c r="QC4" s="102"/>
      <c r="QD4" s="102"/>
      <c r="QE4" s="102"/>
      <c r="QF4" s="102"/>
      <c r="QG4" s="102"/>
      <c r="QH4" s="102"/>
      <c r="QI4" s="102"/>
      <c r="QJ4" s="102"/>
      <c r="QK4" s="102"/>
      <c r="QL4" s="102"/>
      <c r="QM4" s="102"/>
      <c r="QN4" s="102"/>
      <c r="QO4" s="102"/>
      <c r="QP4" s="102"/>
      <c r="QQ4" s="102"/>
      <c r="QR4" s="102"/>
      <c r="QS4" s="102"/>
      <c r="QT4" s="102"/>
      <c r="QU4" s="102"/>
      <c r="QV4" s="102"/>
      <c r="QW4" s="102"/>
      <c r="QX4" s="102"/>
      <c r="QY4" s="102"/>
      <c r="QZ4" s="102"/>
      <c r="RA4" s="102"/>
      <c r="RB4" s="102"/>
      <c r="RC4" s="102"/>
      <c r="RD4" s="102"/>
      <c r="RE4" s="102"/>
      <c r="RF4" s="102"/>
      <c r="RG4" s="102"/>
      <c r="RH4" s="102"/>
      <c r="RI4" s="102"/>
      <c r="RJ4" s="102"/>
      <c r="RK4" s="102"/>
      <c r="RL4" s="102"/>
      <c r="RM4" s="102"/>
      <c r="RN4" s="102"/>
      <c r="RO4" s="102"/>
      <c r="RP4" s="102"/>
      <c r="RQ4" s="102"/>
      <c r="RR4" s="102"/>
      <c r="RS4" s="102"/>
      <c r="RT4" s="102"/>
      <c r="RU4" s="102"/>
      <c r="RV4" s="102"/>
      <c r="RW4" s="102"/>
      <c r="RX4" s="102"/>
      <c r="RY4" s="102"/>
      <c r="RZ4" s="102"/>
      <c r="SA4" s="102"/>
      <c r="SB4" s="102"/>
      <c r="SC4" s="102"/>
      <c r="SD4" s="102"/>
      <c r="SE4" s="102"/>
      <c r="SF4" s="102"/>
      <c r="SG4" s="102"/>
      <c r="SH4" s="102"/>
      <c r="SI4" s="102"/>
      <c r="SJ4" s="102"/>
      <c r="SK4" s="102"/>
      <c r="SL4" s="102"/>
      <c r="SM4" s="102"/>
      <c r="SN4" s="102"/>
      <c r="SO4" s="102"/>
      <c r="SP4" s="102"/>
      <c r="SQ4" s="102"/>
      <c r="SR4" s="102"/>
      <c r="SS4" s="102"/>
      <c r="ST4" s="102"/>
      <c r="SU4" s="102"/>
      <c r="SV4" s="102"/>
      <c r="SW4" s="102"/>
      <c r="SX4" s="102"/>
      <c r="SY4" s="102"/>
      <c r="SZ4" s="102"/>
      <c r="TA4" s="102"/>
      <c r="TB4" s="102"/>
      <c r="TC4" s="102"/>
      <c r="TD4" s="102"/>
      <c r="TE4" s="102"/>
      <c r="TF4" s="102"/>
      <c r="TG4" s="102"/>
      <c r="TH4" s="102"/>
      <c r="TI4" s="102"/>
      <c r="TJ4" s="102"/>
      <c r="TK4" s="102"/>
      <c r="TL4" s="102"/>
      <c r="TM4" s="102"/>
      <c r="TN4" s="102"/>
      <c r="TO4" s="102"/>
      <c r="TP4" s="102"/>
      <c r="TQ4" s="102"/>
      <c r="TR4" s="102"/>
      <c r="TS4" s="102"/>
      <c r="TT4" s="102"/>
      <c r="TU4" s="102"/>
      <c r="TV4" s="102"/>
      <c r="TW4" s="102"/>
      <c r="TX4" s="102"/>
      <c r="TY4" s="102"/>
      <c r="TZ4" s="102"/>
      <c r="UA4" s="102"/>
      <c r="UB4" s="102"/>
      <c r="UC4" s="102"/>
      <c r="UD4" s="102"/>
      <c r="UE4" s="102"/>
      <c r="UF4" s="102"/>
      <c r="UG4" s="102"/>
      <c r="UH4" s="102"/>
      <c r="UI4" s="102"/>
      <c r="UJ4" s="102"/>
      <c r="UK4" s="102"/>
      <c r="UL4" s="102"/>
      <c r="UM4" s="102"/>
      <c r="UN4" s="102"/>
      <c r="UO4" s="102"/>
      <c r="UP4" s="102"/>
      <c r="UQ4" s="102"/>
      <c r="UR4" s="102"/>
      <c r="US4" s="102"/>
      <c r="UT4" s="102"/>
      <c r="UU4" s="102"/>
      <c r="UV4" s="102"/>
      <c r="UW4" s="102"/>
      <c r="UX4" s="102"/>
      <c r="UY4" s="102"/>
      <c r="UZ4" s="102"/>
      <c r="VA4" s="102"/>
      <c r="VB4" s="102"/>
      <c r="VC4" s="102"/>
      <c r="VD4" s="102"/>
      <c r="VE4" s="102"/>
      <c r="VF4" s="102"/>
      <c r="VG4" s="102"/>
      <c r="VH4" s="102"/>
      <c r="VI4" s="102"/>
      <c r="VJ4" s="102"/>
      <c r="VK4" s="102"/>
      <c r="VL4" s="102"/>
      <c r="VM4" s="102"/>
      <c r="VN4" s="102"/>
      <c r="VO4" s="102"/>
      <c r="VP4" s="102"/>
    </row>
    <row r="5" spans="1:588" s="62" customFormat="1" ht="30" x14ac:dyDescent="0.25">
      <c r="A5" s="935"/>
      <c r="B5" s="100" t="s">
        <v>851</v>
      </c>
      <c r="C5" s="99" t="s">
        <v>1022</v>
      </c>
      <c r="D5" s="232" t="s">
        <v>1023</v>
      </c>
      <c r="E5" s="234" t="s">
        <v>168</v>
      </c>
      <c r="F5" s="236" t="s">
        <v>1024</v>
      </c>
      <c r="G5" s="237" t="s">
        <v>1017</v>
      </c>
      <c r="H5" s="101" t="s">
        <v>274</v>
      </c>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129"/>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02"/>
      <c r="GU5" s="102"/>
      <c r="GV5" s="102"/>
      <c r="GW5" s="102"/>
      <c r="GX5" s="102"/>
      <c r="GY5" s="102"/>
      <c r="GZ5" s="102"/>
      <c r="HA5" s="102"/>
      <c r="HB5" s="102"/>
      <c r="HC5" s="102"/>
      <c r="HD5" s="102"/>
      <c r="HE5" s="102"/>
      <c r="HF5" s="102"/>
      <c r="HG5" s="102"/>
      <c r="HH5" s="102"/>
      <c r="HI5" s="102"/>
      <c r="HJ5" s="102"/>
      <c r="HK5" s="102"/>
      <c r="HL5" s="102"/>
      <c r="HM5" s="102"/>
      <c r="HN5" s="102"/>
      <c r="HO5" s="102"/>
      <c r="HP5" s="102"/>
      <c r="HQ5" s="102"/>
      <c r="HR5" s="102"/>
      <c r="HS5" s="102"/>
      <c r="HT5" s="102"/>
      <c r="HU5" s="102"/>
      <c r="HV5" s="102"/>
      <c r="HW5" s="102"/>
      <c r="HX5" s="102"/>
      <c r="HY5" s="102"/>
      <c r="HZ5" s="102"/>
      <c r="IA5" s="102"/>
      <c r="IB5" s="102"/>
      <c r="IC5" s="102"/>
      <c r="ID5" s="102"/>
      <c r="IE5" s="102"/>
      <c r="IF5" s="102"/>
      <c r="IG5" s="102"/>
      <c r="IH5" s="102"/>
      <c r="II5" s="102"/>
      <c r="IJ5" s="102"/>
      <c r="IK5" s="102"/>
      <c r="IL5" s="102"/>
      <c r="IM5" s="102"/>
      <c r="IN5" s="102"/>
      <c r="IO5" s="102"/>
      <c r="IP5" s="102"/>
      <c r="IQ5" s="102"/>
      <c r="IR5" s="102"/>
      <c r="IS5" s="102"/>
      <c r="IT5" s="102"/>
      <c r="IU5" s="102"/>
      <c r="IV5" s="102"/>
      <c r="IW5" s="102"/>
      <c r="IX5" s="102"/>
      <c r="IY5" s="102"/>
      <c r="IZ5" s="102"/>
      <c r="JA5" s="102"/>
      <c r="JB5" s="102"/>
      <c r="JC5" s="102"/>
      <c r="JD5" s="102"/>
      <c r="JE5" s="102"/>
      <c r="JF5" s="102"/>
      <c r="JG5" s="102"/>
      <c r="JH5" s="102"/>
      <c r="JI5" s="102"/>
      <c r="JJ5" s="102"/>
      <c r="JK5" s="102"/>
      <c r="JL5" s="102"/>
      <c r="JM5" s="102"/>
      <c r="JN5" s="102"/>
      <c r="JO5" s="102"/>
      <c r="JP5" s="102"/>
      <c r="JQ5" s="102"/>
      <c r="JR5" s="102"/>
      <c r="JS5" s="102"/>
      <c r="JT5" s="102"/>
      <c r="JU5" s="102"/>
      <c r="JV5" s="102"/>
      <c r="JW5" s="102"/>
      <c r="JX5" s="102"/>
      <c r="JY5" s="102"/>
      <c r="JZ5" s="102"/>
      <c r="KA5" s="102"/>
      <c r="KB5" s="102"/>
      <c r="KC5" s="102"/>
      <c r="KD5" s="102"/>
      <c r="KE5" s="102"/>
      <c r="KF5" s="102"/>
      <c r="KG5" s="102"/>
      <c r="KH5" s="102"/>
      <c r="KI5" s="102"/>
      <c r="KJ5" s="102"/>
      <c r="KK5" s="102"/>
      <c r="KL5" s="102"/>
      <c r="KM5" s="102"/>
      <c r="KN5" s="102"/>
      <c r="KO5" s="102"/>
      <c r="KP5" s="102"/>
      <c r="KQ5" s="102"/>
      <c r="KR5" s="102"/>
      <c r="KS5" s="102"/>
      <c r="KT5" s="102"/>
      <c r="KU5" s="102"/>
      <c r="KV5" s="102"/>
      <c r="KW5" s="102"/>
      <c r="KX5" s="102"/>
      <c r="KY5" s="102"/>
      <c r="KZ5" s="102"/>
      <c r="LA5" s="102"/>
      <c r="LB5" s="102"/>
      <c r="LC5" s="102"/>
      <c r="LD5" s="102"/>
      <c r="LE5" s="102"/>
      <c r="LF5" s="102"/>
      <c r="LG5" s="102"/>
      <c r="LH5" s="102"/>
      <c r="LI5" s="102"/>
      <c r="LJ5" s="102"/>
      <c r="LK5" s="102"/>
      <c r="LL5" s="102"/>
      <c r="LM5" s="102"/>
      <c r="LN5" s="102"/>
      <c r="LO5" s="102"/>
      <c r="LP5" s="102"/>
      <c r="LQ5" s="102"/>
      <c r="LR5" s="102"/>
      <c r="LS5" s="102"/>
      <c r="LT5" s="102"/>
      <c r="LU5" s="102"/>
      <c r="LV5" s="102"/>
      <c r="LW5" s="102"/>
      <c r="LX5" s="102"/>
      <c r="LY5" s="102"/>
      <c r="LZ5" s="102"/>
      <c r="MA5" s="102"/>
      <c r="MB5" s="102"/>
      <c r="MC5" s="102"/>
      <c r="MD5" s="102"/>
      <c r="ME5" s="102"/>
      <c r="MF5" s="102"/>
      <c r="MG5" s="102"/>
      <c r="MH5" s="102"/>
      <c r="MI5" s="102"/>
      <c r="MJ5" s="102"/>
      <c r="MK5" s="102"/>
      <c r="ML5" s="102"/>
      <c r="MM5" s="102"/>
      <c r="MN5" s="102"/>
      <c r="MO5" s="102"/>
      <c r="MP5" s="102"/>
      <c r="MQ5" s="102"/>
      <c r="MR5" s="102"/>
      <c r="MS5" s="102"/>
      <c r="MT5" s="102"/>
      <c r="MU5" s="102"/>
      <c r="MV5" s="102"/>
      <c r="MW5" s="102"/>
      <c r="MX5" s="102"/>
      <c r="MY5" s="102"/>
      <c r="MZ5" s="102"/>
      <c r="NA5" s="102"/>
      <c r="NB5" s="102"/>
      <c r="NC5" s="102"/>
      <c r="ND5" s="102"/>
      <c r="NE5" s="102"/>
      <c r="NF5" s="102"/>
      <c r="NG5" s="102"/>
      <c r="NH5" s="102"/>
      <c r="NI5" s="102"/>
      <c r="NJ5" s="102"/>
      <c r="NK5" s="102"/>
      <c r="NL5" s="102"/>
      <c r="NM5" s="102"/>
      <c r="NN5" s="102"/>
      <c r="NO5" s="102"/>
      <c r="NP5" s="102"/>
      <c r="NQ5" s="102"/>
      <c r="NR5" s="102"/>
      <c r="NS5" s="102"/>
      <c r="NT5" s="102"/>
      <c r="NU5" s="102"/>
      <c r="NV5" s="102"/>
      <c r="NW5" s="102"/>
      <c r="NX5" s="102"/>
      <c r="NY5" s="102"/>
      <c r="NZ5" s="102"/>
      <c r="OA5" s="102"/>
      <c r="OB5" s="102"/>
      <c r="OC5" s="102"/>
      <c r="OD5" s="102"/>
      <c r="OE5" s="102"/>
      <c r="OF5" s="102"/>
      <c r="OG5" s="102"/>
      <c r="OH5" s="102"/>
      <c r="OI5" s="102"/>
      <c r="OJ5" s="102"/>
      <c r="OK5" s="102"/>
      <c r="OL5" s="102"/>
      <c r="OM5" s="102"/>
      <c r="ON5" s="102"/>
      <c r="OO5" s="102"/>
      <c r="OP5" s="102"/>
      <c r="OQ5" s="102"/>
      <c r="OR5" s="102"/>
      <c r="OS5" s="102"/>
      <c r="OT5" s="102"/>
      <c r="OU5" s="102"/>
      <c r="OV5" s="102"/>
      <c r="OW5" s="102"/>
      <c r="OX5" s="102"/>
      <c r="OY5" s="102"/>
      <c r="OZ5" s="102"/>
      <c r="PA5" s="102"/>
      <c r="PB5" s="102"/>
      <c r="PC5" s="102"/>
      <c r="PD5" s="102"/>
      <c r="PE5" s="102"/>
      <c r="PF5" s="102"/>
      <c r="PG5" s="102"/>
      <c r="PH5" s="102"/>
      <c r="PI5" s="102"/>
      <c r="PJ5" s="102"/>
      <c r="PK5" s="102"/>
      <c r="PL5" s="102"/>
      <c r="PM5" s="102"/>
      <c r="PN5" s="102"/>
      <c r="PO5" s="102"/>
      <c r="PP5" s="102"/>
      <c r="PQ5" s="102"/>
      <c r="PR5" s="102"/>
      <c r="PS5" s="102"/>
      <c r="PT5" s="102"/>
      <c r="PU5" s="102"/>
      <c r="PV5" s="102"/>
      <c r="PW5" s="102"/>
      <c r="PX5" s="102"/>
      <c r="PY5" s="102"/>
      <c r="PZ5" s="102"/>
      <c r="QA5" s="102"/>
      <c r="QB5" s="102"/>
      <c r="QC5" s="102"/>
      <c r="QD5" s="102"/>
      <c r="QE5" s="102"/>
      <c r="QF5" s="102"/>
      <c r="QG5" s="102"/>
      <c r="QH5" s="102"/>
      <c r="QI5" s="102"/>
      <c r="QJ5" s="102"/>
      <c r="QK5" s="102"/>
      <c r="QL5" s="102"/>
      <c r="QM5" s="102"/>
      <c r="QN5" s="102"/>
      <c r="QO5" s="102"/>
      <c r="QP5" s="102"/>
      <c r="QQ5" s="102"/>
      <c r="QR5" s="102"/>
      <c r="QS5" s="102"/>
      <c r="QT5" s="102"/>
      <c r="QU5" s="102"/>
      <c r="QV5" s="102"/>
      <c r="QW5" s="102"/>
      <c r="QX5" s="102"/>
      <c r="QY5" s="102"/>
      <c r="QZ5" s="102"/>
      <c r="RA5" s="102"/>
      <c r="RB5" s="102"/>
      <c r="RC5" s="102"/>
      <c r="RD5" s="102"/>
      <c r="RE5" s="102"/>
      <c r="RF5" s="102"/>
      <c r="RG5" s="102"/>
      <c r="RH5" s="102"/>
      <c r="RI5" s="102"/>
      <c r="RJ5" s="102"/>
      <c r="RK5" s="102"/>
      <c r="RL5" s="102"/>
      <c r="RM5" s="102"/>
      <c r="RN5" s="102"/>
      <c r="RO5" s="102"/>
      <c r="RP5" s="102"/>
      <c r="RQ5" s="102"/>
      <c r="RR5" s="102"/>
      <c r="RS5" s="102"/>
      <c r="RT5" s="102"/>
      <c r="RU5" s="102"/>
      <c r="RV5" s="102"/>
      <c r="RW5" s="102"/>
      <c r="RX5" s="102"/>
      <c r="RY5" s="102"/>
      <c r="RZ5" s="102"/>
      <c r="SA5" s="102"/>
      <c r="SB5" s="102"/>
      <c r="SC5" s="102"/>
      <c r="SD5" s="102"/>
      <c r="SE5" s="102"/>
      <c r="SF5" s="102"/>
      <c r="SG5" s="102"/>
      <c r="SH5" s="102"/>
      <c r="SI5" s="102"/>
      <c r="SJ5" s="102"/>
      <c r="SK5" s="102"/>
      <c r="SL5" s="102"/>
      <c r="SM5" s="102"/>
      <c r="SN5" s="102"/>
      <c r="SO5" s="102"/>
      <c r="SP5" s="102"/>
      <c r="SQ5" s="102"/>
      <c r="SR5" s="102"/>
      <c r="SS5" s="102"/>
      <c r="ST5" s="102"/>
      <c r="SU5" s="102"/>
      <c r="SV5" s="102"/>
      <c r="SW5" s="102"/>
      <c r="SX5" s="102"/>
      <c r="SY5" s="102"/>
      <c r="SZ5" s="102"/>
      <c r="TA5" s="102"/>
      <c r="TB5" s="102"/>
      <c r="TC5" s="102"/>
      <c r="TD5" s="102"/>
      <c r="TE5" s="102"/>
      <c r="TF5" s="102"/>
      <c r="TG5" s="102"/>
      <c r="TH5" s="102"/>
      <c r="TI5" s="102"/>
      <c r="TJ5" s="102"/>
      <c r="TK5" s="102"/>
      <c r="TL5" s="102"/>
      <c r="TM5" s="102"/>
      <c r="TN5" s="102"/>
      <c r="TO5" s="102"/>
      <c r="TP5" s="102"/>
      <c r="TQ5" s="102"/>
      <c r="TR5" s="102"/>
      <c r="TS5" s="102"/>
      <c r="TT5" s="102"/>
      <c r="TU5" s="102"/>
      <c r="TV5" s="102"/>
      <c r="TW5" s="102"/>
      <c r="TX5" s="102"/>
      <c r="TY5" s="102"/>
      <c r="TZ5" s="102"/>
      <c r="UA5" s="102"/>
      <c r="UB5" s="102"/>
      <c r="UC5" s="102"/>
      <c r="UD5" s="102"/>
      <c r="UE5" s="102"/>
      <c r="UF5" s="102"/>
      <c r="UG5" s="102"/>
      <c r="UH5" s="102"/>
      <c r="UI5" s="102"/>
      <c r="UJ5" s="102"/>
      <c r="UK5" s="102"/>
      <c r="UL5" s="102"/>
      <c r="UM5" s="102"/>
      <c r="UN5" s="102"/>
      <c r="UO5" s="102"/>
      <c r="UP5" s="102"/>
      <c r="UQ5" s="102"/>
      <c r="UR5" s="102"/>
      <c r="US5" s="102"/>
      <c r="UT5" s="102"/>
      <c r="UU5" s="102"/>
      <c r="UV5" s="102"/>
      <c r="UW5" s="102"/>
      <c r="UX5" s="102"/>
      <c r="UY5" s="102"/>
      <c r="UZ5" s="102"/>
      <c r="VA5" s="102"/>
      <c r="VB5" s="102"/>
      <c r="VC5" s="102"/>
      <c r="VD5" s="102"/>
      <c r="VE5" s="102"/>
      <c r="VF5" s="102"/>
      <c r="VG5" s="102"/>
      <c r="VH5" s="102"/>
      <c r="VI5" s="102"/>
      <c r="VJ5" s="102"/>
      <c r="VK5" s="102"/>
      <c r="VL5" s="102"/>
      <c r="VM5" s="102"/>
      <c r="VN5" s="102"/>
      <c r="VO5" s="102"/>
      <c r="VP5" s="102"/>
    </row>
    <row r="6" spans="1:588" s="62" customFormat="1" ht="165" x14ac:dyDescent="0.25">
      <c r="A6" s="935"/>
      <c r="B6" s="100" t="s">
        <v>181</v>
      </c>
      <c r="C6" s="99" t="s">
        <v>1025</v>
      </c>
      <c r="D6" s="232" t="s">
        <v>1026</v>
      </c>
      <c r="E6" s="99" t="s">
        <v>165</v>
      </c>
      <c r="F6" s="236" t="s">
        <v>1027</v>
      </c>
      <c r="G6" s="237" t="s">
        <v>1028</v>
      </c>
      <c r="H6" s="101"/>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129"/>
      <c r="DB6" s="102"/>
      <c r="DC6" s="102"/>
      <c r="DD6" s="102"/>
      <c r="DE6" s="102"/>
      <c r="DF6" s="102"/>
      <c r="DG6" s="102"/>
      <c r="DH6" s="102"/>
      <c r="DI6" s="102"/>
      <c r="DJ6" s="102"/>
      <c r="DK6" s="102"/>
      <c r="DL6" s="102"/>
      <c r="DM6" s="102"/>
      <c r="DN6" s="102"/>
      <c r="DO6" s="102"/>
      <c r="DP6" s="102"/>
      <c r="DQ6" s="102"/>
      <c r="DR6" s="102"/>
      <c r="DS6" s="102"/>
      <c r="DT6" s="102"/>
      <c r="DU6" s="102"/>
      <c r="DV6" s="102"/>
      <c r="DW6" s="102"/>
      <c r="DX6" s="102"/>
      <c r="DY6" s="102"/>
      <c r="DZ6" s="102"/>
      <c r="EA6" s="102"/>
      <c r="EB6" s="102"/>
      <c r="EC6" s="102"/>
      <c r="ED6" s="102"/>
      <c r="EE6" s="102"/>
      <c r="EF6" s="102"/>
      <c r="EG6" s="102"/>
      <c r="EH6" s="102"/>
      <c r="EI6" s="102"/>
      <c r="EJ6" s="102"/>
      <c r="EK6" s="102"/>
      <c r="EL6" s="102"/>
      <c r="EM6" s="102"/>
      <c r="EN6" s="102"/>
      <c r="EO6" s="102"/>
      <c r="EP6" s="102"/>
      <c r="EQ6" s="102"/>
      <c r="ER6" s="102"/>
      <c r="ES6" s="102"/>
      <c r="ET6" s="102"/>
      <c r="EU6" s="102"/>
      <c r="EV6" s="102"/>
      <c r="EW6" s="102"/>
      <c r="EX6" s="102"/>
      <c r="EY6" s="102"/>
      <c r="EZ6" s="102"/>
      <c r="FA6" s="102"/>
      <c r="FB6" s="102"/>
      <c r="FC6" s="102"/>
      <c r="FD6" s="102"/>
      <c r="FE6" s="102"/>
      <c r="FF6" s="102"/>
      <c r="FG6" s="102"/>
      <c r="FH6" s="102"/>
      <c r="FI6" s="102"/>
      <c r="FJ6" s="102"/>
      <c r="FK6" s="102"/>
      <c r="FL6" s="102"/>
      <c r="FM6" s="102"/>
      <c r="FN6" s="102"/>
      <c r="FO6" s="102"/>
      <c r="FP6" s="102"/>
      <c r="FQ6" s="102"/>
      <c r="FR6" s="102"/>
      <c r="FS6" s="102"/>
      <c r="FT6" s="102"/>
      <c r="FU6" s="102"/>
      <c r="FV6" s="102"/>
      <c r="FW6" s="102"/>
      <c r="FX6" s="102"/>
      <c r="FY6" s="102"/>
      <c r="FZ6" s="102"/>
      <c r="GA6" s="102"/>
      <c r="GB6" s="102"/>
      <c r="GC6" s="102"/>
      <c r="GD6" s="102"/>
      <c r="GE6" s="102"/>
      <c r="GF6" s="102"/>
      <c r="GG6" s="102"/>
      <c r="GH6" s="102"/>
      <c r="GI6" s="102"/>
      <c r="GJ6" s="102"/>
      <c r="GK6" s="102"/>
      <c r="GL6" s="102"/>
      <c r="GM6" s="102"/>
      <c r="GN6" s="102"/>
      <c r="GO6" s="102"/>
      <c r="GP6" s="102"/>
      <c r="GQ6" s="102"/>
      <c r="GR6" s="102"/>
      <c r="GS6" s="102"/>
      <c r="GT6" s="102"/>
      <c r="GU6" s="102"/>
      <c r="GV6" s="102"/>
      <c r="GW6" s="102"/>
      <c r="GX6" s="102"/>
      <c r="GY6" s="102"/>
      <c r="GZ6" s="102"/>
      <c r="HA6" s="102"/>
      <c r="HB6" s="102"/>
      <c r="HC6" s="102"/>
      <c r="HD6" s="102"/>
      <c r="HE6" s="102"/>
      <c r="HF6" s="102"/>
      <c r="HG6" s="102"/>
      <c r="HH6" s="102"/>
      <c r="HI6" s="102"/>
      <c r="HJ6" s="102"/>
      <c r="HK6" s="102"/>
      <c r="HL6" s="102"/>
      <c r="HM6" s="102"/>
      <c r="HN6" s="102"/>
      <c r="HO6" s="102"/>
      <c r="HP6" s="102"/>
      <c r="HQ6" s="102"/>
      <c r="HR6" s="102"/>
      <c r="HS6" s="102"/>
      <c r="HT6" s="102"/>
      <c r="HU6" s="102"/>
      <c r="HV6" s="102"/>
      <c r="HW6" s="102"/>
      <c r="HX6" s="102"/>
      <c r="HY6" s="102"/>
      <c r="HZ6" s="102"/>
      <c r="IA6" s="102"/>
      <c r="IB6" s="102"/>
      <c r="IC6" s="102"/>
      <c r="ID6" s="102"/>
      <c r="IE6" s="102"/>
      <c r="IF6" s="102"/>
      <c r="IG6" s="102"/>
      <c r="IH6" s="102"/>
      <c r="II6" s="102"/>
      <c r="IJ6" s="102"/>
      <c r="IK6" s="102"/>
      <c r="IL6" s="102"/>
      <c r="IM6" s="102"/>
      <c r="IN6" s="102"/>
      <c r="IO6" s="102"/>
      <c r="IP6" s="102"/>
      <c r="IQ6" s="102"/>
      <c r="IR6" s="102"/>
      <c r="IS6" s="102"/>
      <c r="IT6" s="102"/>
      <c r="IU6" s="102"/>
      <c r="IV6" s="102"/>
      <c r="IW6" s="102"/>
      <c r="IX6" s="102"/>
      <c r="IY6" s="102"/>
      <c r="IZ6" s="102"/>
      <c r="JA6" s="102"/>
      <c r="JB6" s="102"/>
      <c r="JC6" s="102"/>
      <c r="JD6" s="102"/>
      <c r="JE6" s="102"/>
      <c r="JF6" s="102"/>
      <c r="JG6" s="102"/>
      <c r="JH6" s="102"/>
      <c r="JI6" s="102"/>
      <c r="JJ6" s="102"/>
      <c r="JK6" s="102"/>
      <c r="JL6" s="102"/>
      <c r="JM6" s="102"/>
      <c r="JN6" s="102"/>
      <c r="JO6" s="102"/>
      <c r="JP6" s="102"/>
      <c r="JQ6" s="102"/>
      <c r="JR6" s="102"/>
      <c r="JS6" s="102"/>
      <c r="JT6" s="102"/>
      <c r="JU6" s="102"/>
      <c r="JV6" s="102"/>
      <c r="JW6" s="102"/>
      <c r="JX6" s="102"/>
      <c r="JY6" s="102"/>
      <c r="JZ6" s="102"/>
      <c r="KA6" s="102"/>
      <c r="KB6" s="102"/>
      <c r="KC6" s="102"/>
      <c r="KD6" s="102"/>
      <c r="KE6" s="102"/>
      <c r="KF6" s="102"/>
      <c r="KG6" s="102"/>
      <c r="KH6" s="102"/>
      <c r="KI6" s="102"/>
      <c r="KJ6" s="102"/>
      <c r="KK6" s="102"/>
      <c r="KL6" s="102"/>
      <c r="KM6" s="102"/>
      <c r="KN6" s="102"/>
      <c r="KO6" s="102"/>
      <c r="KP6" s="102"/>
      <c r="KQ6" s="102"/>
      <c r="KR6" s="102"/>
      <c r="KS6" s="102"/>
      <c r="KT6" s="102"/>
      <c r="KU6" s="102"/>
      <c r="KV6" s="102"/>
      <c r="KW6" s="102"/>
      <c r="KX6" s="102"/>
      <c r="KY6" s="102"/>
      <c r="KZ6" s="102"/>
      <c r="LA6" s="102"/>
      <c r="LB6" s="102"/>
      <c r="LC6" s="102"/>
      <c r="LD6" s="102"/>
      <c r="LE6" s="102"/>
      <c r="LF6" s="102"/>
      <c r="LG6" s="102"/>
      <c r="LH6" s="102"/>
      <c r="LI6" s="102"/>
      <c r="LJ6" s="102"/>
      <c r="LK6" s="102"/>
      <c r="LL6" s="102"/>
      <c r="LM6" s="102"/>
      <c r="LN6" s="102"/>
      <c r="LO6" s="102"/>
      <c r="LP6" s="102"/>
      <c r="LQ6" s="102"/>
      <c r="LR6" s="102"/>
      <c r="LS6" s="102"/>
      <c r="LT6" s="102"/>
      <c r="LU6" s="102"/>
      <c r="LV6" s="102"/>
      <c r="LW6" s="102"/>
      <c r="LX6" s="102"/>
      <c r="LY6" s="102"/>
      <c r="LZ6" s="102"/>
      <c r="MA6" s="102"/>
      <c r="MB6" s="102"/>
      <c r="MC6" s="102"/>
      <c r="MD6" s="102"/>
      <c r="ME6" s="102"/>
      <c r="MF6" s="102"/>
      <c r="MG6" s="102"/>
      <c r="MH6" s="102"/>
      <c r="MI6" s="102"/>
      <c r="MJ6" s="102"/>
      <c r="MK6" s="102"/>
      <c r="ML6" s="102"/>
      <c r="MM6" s="102"/>
      <c r="MN6" s="102"/>
      <c r="MO6" s="102"/>
      <c r="MP6" s="102"/>
      <c r="MQ6" s="102"/>
      <c r="MR6" s="102"/>
      <c r="MS6" s="102"/>
      <c r="MT6" s="102"/>
      <c r="MU6" s="102"/>
      <c r="MV6" s="102"/>
      <c r="MW6" s="102"/>
      <c r="MX6" s="102"/>
      <c r="MY6" s="102"/>
      <c r="MZ6" s="102"/>
      <c r="NA6" s="102"/>
      <c r="NB6" s="102"/>
      <c r="NC6" s="102"/>
      <c r="ND6" s="102"/>
      <c r="NE6" s="102"/>
      <c r="NF6" s="102"/>
      <c r="NG6" s="102"/>
      <c r="NH6" s="102"/>
      <c r="NI6" s="102"/>
      <c r="NJ6" s="102"/>
      <c r="NK6" s="102"/>
      <c r="NL6" s="102"/>
      <c r="NM6" s="102"/>
      <c r="NN6" s="102"/>
      <c r="NO6" s="102"/>
      <c r="NP6" s="102"/>
      <c r="NQ6" s="102"/>
      <c r="NR6" s="102"/>
      <c r="NS6" s="102"/>
      <c r="NT6" s="102"/>
      <c r="NU6" s="102"/>
      <c r="NV6" s="102"/>
      <c r="NW6" s="102"/>
      <c r="NX6" s="102"/>
      <c r="NY6" s="102"/>
      <c r="NZ6" s="102"/>
      <c r="OA6" s="102"/>
      <c r="OB6" s="102"/>
      <c r="OC6" s="102"/>
      <c r="OD6" s="102"/>
      <c r="OE6" s="102"/>
      <c r="OF6" s="102"/>
      <c r="OG6" s="102"/>
      <c r="OH6" s="102"/>
      <c r="OI6" s="102"/>
      <c r="OJ6" s="102"/>
      <c r="OK6" s="102"/>
      <c r="OL6" s="102"/>
      <c r="OM6" s="102"/>
      <c r="ON6" s="102"/>
      <c r="OO6" s="102"/>
      <c r="OP6" s="102"/>
      <c r="OQ6" s="102"/>
      <c r="OR6" s="102"/>
      <c r="OS6" s="102"/>
      <c r="OT6" s="102"/>
      <c r="OU6" s="102"/>
      <c r="OV6" s="102"/>
      <c r="OW6" s="102"/>
      <c r="OX6" s="102"/>
      <c r="OY6" s="102"/>
      <c r="OZ6" s="102"/>
      <c r="PA6" s="102"/>
      <c r="PB6" s="102"/>
      <c r="PC6" s="102"/>
      <c r="PD6" s="102"/>
      <c r="PE6" s="102"/>
      <c r="PF6" s="102"/>
      <c r="PG6" s="102"/>
      <c r="PH6" s="102"/>
      <c r="PI6" s="102"/>
      <c r="PJ6" s="102"/>
      <c r="PK6" s="102"/>
      <c r="PL6" s="102"/>
      <c r="PM6" s="102"/>
      <c r="PN6" s="102"/>
      <c r="PO6" s="102"/>
      <c r="PP6" s="102"/>
      <c r="PQ6" s="102"/>
      <c r="PR6" s="102"/>
      <c r="PS6" s="102"/>
      <c r="PT6" s="102"/>
      <c r="PU6" s="102"/>
      <c r="PV6" s="102"/>
      <c r="PW6" s="102"/>
      <c r="PX6" s="102"/>
      <c r="PY6" s="102"/>
      <c r="PZ6" s="102"/>
      <c r="QA6" s="102"/>
      <c r="QB6" s="102"/>
      <c r="QC6" s="102"/>
      <c r="QD6" s="102"/>
      <c r="QE6" s="102"/>
      <c r="QF6" s="102"/>
      <c r="QG6" s="102"/>
      <c r="QH6" s="102"/>
      <c r="QI6" s="102"/>
      <c r="QJ6" s="102"/>
      <c r="QK6" s="102"/>
      <c r="QL6" s="102"/>
      <c r="QM6" s="102"/>
      <c r="QN6" s="102"/>
      <c r="QO6" s="102"/>
      <c r="QP6" s="102"/>
      <c r="QQ6" s="102"/>
      <c r="QR6" s="102"/>
      <c r="QS6" s="102"/>
      <c r="QT6" s="102"/>
      <c r="QU6" s="102"/>
      <c r="QV6" s="102"/>
      <c r="QW6" s="102"/>
      <c r="QX6" s="102"/>
      <c r="QY6" s="102"/>
      <c r="QZ6" s="102"/>
      <c r="RA6" s="102"/>
      <c r="RB6" s="102"/>
      <c r="RC6" s="102"/>
      <c r="RD6" s="102"/>
      <c r="RE6" s="102"/>
      <c r="RF6" s="102"/>
      <c r="RG6" s="102"/>
      <c r="RH6" s="102"/>
      <c r="RI6" s="102"/>
      <c r="RJ6" s="102"/>
      <c r="RK6" s="102"/>
      <c r="RL6" s="102"/>
      <c r="RM6" s="102"/>
      <c r="RN6" s="102"/>
      <c r="RO6" s="102"/>
      <c r="RP6" s="102"/>
      <c r="RQ6" s="102"/>
      <c r="RR6" s="102"/>
      <c r="RS6" s="102"/>
      <c r="RT6" s="102"/>
      <c r="RU6" s="102"/>
      <c r="RV6" s="102"/>
      <c r="RW6" s="102"/>
      <c r="RX6" s="102"/>
      <c r="RY6" s="102"/>
      <c r="RZ6" s="102"/>
      <c r="SA6" s="102"/>
      <c r="SB6" s="102"/>
      <c r="SC6" s="102"/>
      <c r="SD6" s="102"/>
      <c r="SE6" s="102"/>
      <c r="SF6" s="102"/>
      <c r="SG6" s="102"/>
      <c r="SH6" s="102"/>
      <c r="SI6" s="102"/>
      <c r="SJ6" s="102"/>
      <c r="SK6" s="102"/>
      <c r="SL6" s="102"/>
      <c r="SM6" s="102"/>
      <c r="SN6" s="102"/>
      <c r="SO6" s="102"/>
      <c r="SP6" s="102"/>
      <c r="SQ6" s="102"/>
      <c r="SR6" s="102"/>
      <c r="SS6" s="102"/>
      <c r="ST6" s="102"/>
      <c r="SU6" s="102"/>
      <c r="SV6" s="102"/>
      <c r="SW6" s="102"/>
      <c r="SX6" s="102"/>
      <c r="SY6" s="102"/>
      <c r="SZ6" s="102"/>
      <c r="TA6" s="102"/>
      <c r="TB6" s="102"/>
      <c r="TC6" s="102"/>
      <c r="TD6" s="102"/>
      <c r="TE6" s="102"/>
      <c r="TF6" s="102"/>
      <c r="TG6" s="102"/>
      <c r="TH6" s="102"/>
      <c r="TI6" s="102"/>
      <c r="TJ6" s="102"/>
      <c r="TK6" s="102"/>
      <c r="TL6" s="102"/>
      <c r="TM6" s="102"/>
      <c r="TN6" s="102"/>
      <c r="TO6" s="102"/>
      <c r="TP6" s="102"/>
      <c r="TQ6" s="102"/>
      <c r="TR6" s="102"/>
      <c r="TS6" s="102"/>
      <c r="TT6" s="102"/>
      <c r="TU6" s="102"/>
      <c r="TV6" s="102"/>
      <c r="TW6" s="102"/>
      <c r="TX6" s="102"/>
      <c r="TY6" s="102"/>
      <c r="TZ6" s="102"/>
      <c r="UA6" s="102"/>
      <c r="UB6" s="102"/>
      <c r="UC6" s="102"/>
      <c r="UD6" s="102"/>
      <c r="UE6" s="102"/>
      <c r="UF6" s="102"/>
      <c r="UG6" s="102"/>
      <c r="UH6" s="102"/>
      <c r="UI6" s="102"/>
      <c r="UJ6" s="102"/>
      <c r="UK6" s="102"/>
      <c r="UL6" s="102"/>
      <c r="UM6" s="102"/>
      <c r="UN6" s="102"/>
      <c r="UO6" s="102"/>
      <c r="UP6" s="102"/>
      <c r="UQ6" s="102"/>
      <c r="UR6" s="102"/>
      <c r="US6" s="102"/>
      <c r="UT6" s="102"/>
      <c r="UU6" s="102"/>
      <c r="UV6" s="102"/>
      <c r="UW6" s="102"/>
      <c r="UX6" s="102"/>
      <c r="UY6" s="102"/>
      <c r="UZ6" s="102"/>
      <c r="VA6" s="102"/>
      <c r="VB6" s="102"/>
      <c r="VC6" s="102"/>
      <c r="VD6" s="102"/>
      <c r="VE6" s="102"/>
      <c r="VF6" s="102"/>
      <c r="VG6" s="102"/>
      <c r="VH6" s="102"/>
      <c r="VI6" s="102"/>
      <c r="VJ6" s="102"/>
      <c r="VK6" s="102"/>
      <c r="VL6" s="102"/>
      <c r="VM6" s="102"/>
      <c r="VN6" s="102"/>
      <c r="VO6" s="102"/>
      <c r="VP6" s="102"/>
    </row>
    <row r="7" spans="1:588" s="62" customFormat="1" ht="175.5" customHeight="1" thickBot="1" x14ac:dyDescent="0.3">
      <c r="A7" s="936"/>
      <c r="B7" s="100" t="s">
        <v>852</v>
      </c>
      <c r="C7" s="99" t="s">
        <v>1029</v>
      </c>
      <c r="D7" s="232" t="s">
        <v>1030</v>
      </c>
      <c r="E7" s="235" t="s">
        <v>165</v>
      </c>
      <c r="F7" s="236" t="s">
        <v>1031</v>
      </c>
      <c r="G7" s="237" t="s">
        <v>1032</v>
      </c>
      <c r="H7" s="101" t="s">
        <v>274</v>
      </c>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129"/>
      <c r="DB7" s="102"/>
      <c r="DC7" s="102"/>
      <c r="DD7" s="102"/>
      <c r="DE7" s="102"/>
      <c r="DF7" s="102"/>
      <c r="DG7" s="102"/>
      <c r="DH7" s="102"/>
      <c r="DI7" s="102"/>
      <c r="DJ7" s="102"/>
      <c r="DK7" s="102"/>
      <c r="DL7" s="102"/>
      <c r="DM7" s="102"/>
      <c r="DN7" s="102"/>
      <c r="DO7" s="102"/>
      <c r="DP7" s="102"/>
      <c r="DQ7" s="102"/>
      <c r="DR7" s="102"/>
      <c r="DS7" s="102"/>
      <c r="DT7" s="102"/>
      <c r="DU7" s="102"/>
      <c r="DV7" s="102"/>
      <c r="DW7" s="102"/>
      <c r="DX7" s="102"/>
      <c r="DY7" s="102"/>
      <c r="DZ7" s="102"/>
      <c r="EA7" s="102"/>
      <c r="EB7" s="102"/>
      <c r="EC7" s="102"/>
      <c r="ED7" s="102"/>
      <c r="EE7" s="102"/>
      <c r="EF7" s="102"/>
      <c r="EG7" s="102"/>
      <c r="EH7" s="102"/>
      <c r="EI7" s="102"/>
      <c r="EJ7" s="102"/>
      <c r="EK7" s="102"/>
      <c r="EL7" s="102"/>
      <c r="EM7" s="102"/>
      <c r="EN7" s="102"/>
      <c r="EO7" s="102"/>
      <c r="EP7" s="102"/>
      <c r="EQ7" s="102"/>
      <c r="ER7" s="102"/>
      <c r="ES7" s="102"/>
      <c r="ET7" s="102"/>
      <c r="EU7" s="102"/>
      <c r="EV7" s="102"/>
      <c r="EW7" s="102"/>
      <c r="EX7" s="102"/>
      <c r="EY7" s="102"/>
      <c r="EZ7" s="102"/>
      <c r="FA7" s="102"/>
      <c r="FB7" s="102"/>
      <c r="FC7" s="102"/>
      <c r="FD7" s="102"/>
      <c r="FE7" s="102"/>
      <c r="FF7" s="102"/>
      <c r="FG7" s="102"/>
      <c r="FH7" s="102"/>
      <c r="FI7" s="102"/>
      <c r="FJ7" s="102"/>
      <c r="FK7" s="102"/>
      <c r="FL7" s="102"/>
      <c r="FM7" s="102"/>
      <c r="FN7" s="102"/>
      <c r="FO7" s="102"/>
      <c r="FP7" s="102"/>
      <c r="FQ7" s="102"/>
      <c r="FR7" s="102"/>
      <c r="FS7" s="102"/>
      <c r="FT7" s="102"/>
      <c r="FU7" s="102"/>
      <c r="FV7" s="102"/>
      <c r="FW7" s="102"/>
      <c r="FX7" s="102"/>
      <c r="FY7" s="102"/>
      <c r="FZ7" s="102"/>
      <c r="GA7" s="102"/>
      <c r="GB7" s="102"/>
      <c r="GC7" s="102"/>
      <c r="GD7" s="102"/>
      <c r="GE7" s="102"/>
      <c r="GF7" s="102"/>
      <c r="GG7" s="102"/>
      <c r="GH7" s="102"/>
      <c r="GI7" s="102"/>
      <c r="GJ7" s="102"/>
      <c r="GK7" s="102"/>
      <c r="GL7" s="102"/>
      <c r="GM7" s="102"/>
      <c r="GN7" s="102"/>
      <c r="GO7" s="102"/>
      <c r="GP7" s="102"/>
      <c r="GQ7" s="102"/>
      <c r="GR7" s="102"/>
      <c r="GS7" s="102"/>
      <c r="GT7" s="102"/>
      <c r="GU7" s="102"/>
      <c r="GV7" s="102"/>
      <c r="GW7" s="102"/>
      <c r="GX7" s="102"/>
      <c r="GY7" s="102"/>
      <c r="GZ7" s="102"/>
      <c r="HA7" s="102"/>
      <c r="HB7" s="102"/>
      <c r="HC7" s="102"/>
      <c r="HD7" s="102"/>
      <c r="HE7" s="102"/>
      <c r="HF7" s="102"/>
      <c r="HG7" s="102"/>
      <c r="HH7" s="102"/>
      <c r="HI7" s="102"/>
      <c r="HJ7" s="102"/>
      <c r="HK7" s="102"/>
      <c r="HL7" s="102"/>
      <c r="HM7" s="102"/>
      <c r="HN7" s="102"/>
      <c r="HO7" s="102"/>
      <c r="HP7" s="102"/>
      <c r="HQ7" s="102"/>
      <c r="HR7" s="102"/>
      <c r="HS7" s="102"/>
      <c r="HT7" s="102"/>
      <c r="HU7" s="102"/>
      <c r="HV7" s="102"/>
      <c r="HW7" s="102"/>
      <c r="HX7" s="102"/>
      <c r="HY7" s="102"/>
      <c r="HZ7" s="102"/>
      <c r="IA7" s="102"/>
      <c r="IB7" s="102"/>
      <c r="IC7" s="102"/>
      <c r="ID7" s="102"/>
      <c r="IE7" s="102"/>
      <c r="IF7" s="102"/>
      <c r="IG7" s="102"/>
      <c r="IH7" s="102"/>
      <c r="II7" s="102"/>
      <c r="IJ7" s="102"/>
      <c r="IK7" s="102"/>
      <c r="IL7" s="102"/>
      <c r="IM7" s="102"/>
      <c r="IN7" s="102"/>
      <c r="IO7" s="102"/>
      <c r="IP7" s="102"/>
      <c r="IQ7" s="102"/>
      <c r="IR7" s="102"/>
      <c r="IS7" s="102"/>
      <c r="IT7" s="102"/>
      <c r="IU7" s="102"/>
      <c r="IV7" s="102"/>
      <c r="IW7" s="102"/>
      <c r="IX7" s="102"/>
      <c r="IY7" s="102"/>
      <c r="IZ7" s="102"/>
      <c r="JA7" s="102"/>
      <c r="JB7" s="102"/>
      <c r="JC7" s="102"/>
      <c r="JD7" s="102"/>
      <c r="JE7" s="102"/>
      <c r="JF7" s="102"/>
      <c r="JG7" s="102"/>
      <c r="JH7" s="102"/>
      <c r="JI7" s="102"/>
      <c r="JJ7" s="102"/>
      <c r="JK7" s="102"/>
      <c r="JL7" s="102"/>
      <c r="JM7" s="102"/>
      <c r="JN7" s="102"/>
      <c r="JO7" s="102"/>
      <c r="JP7" s="102"/>
      <c r="JQ7" s="102"/>
      <c r="JR7" s="102"/>
      <c r="JS7" s="102"/>
      <c r="JT7" s="102"/>
      <c r="JU7" s="102"/>
      <c r="JV7" s="102"/>
      <c r="JW7" s="102"/>
      <c r="JX7" s="102"/>
      <c r="JY7" s="102"/>
      <c r="JZ7" s="102"/>
      <c r="KA7" s="102"/>
      <c r="KB7" s="102"/>
      <c r="KC7" s="102"/>
      <c r="KD7" s="102"/>
      <c r="KE7" s="102"/>
      <c r="KF7" s="102"/>
      <c r="KG7" s="102"/>
      <c r="KH7" s="102"/>
      <c r="KI7" s="102"/>
      <c r="KJ7" s="102"/>
      <c r="KK7" s="102"/>
      <c r="KL7" s="102"/>
      <c r="KM7" s="102"/>
      <c r="KN7" s="102"/>
      <c r="KO7" s="102"/>
      <c r="KP7" s="102"/>
      <c r="KQ7" s="102"/>
      <c r="KR7" s="102"/>
      <c r="KS7" s="102"/>
      <c r="KT7" s="102"/>
      <c r="KU7" s="102"/>
      <c r="KV7" s="102"/>
      <c r="KW7" s="102"/>
      <c r="KX7" s="102"/>
      <c r="KY7" s="102"/>
      <c r="KZ7" s="102"/>
      <c r="LA7" s="102"/>
      <c r="LB7" s="102"/>
      <c r="LC7" s="102"/>
      <c r="LD7" s="102"/>
      <c r="LE7" s="102"/>
      <c r="LF7" s="102"/>
      <c r="LG7" s="102"/>
      <c r="LH7" s="102"/>
      <c r="LI7" s="102"/>
      <c r="LJ7" s="102"/>
      <c r="LK7" s="102"/>
      <c r="LL7" s="102"/>
      <c r="LM7" s="102"/>
      <c r="LN7" s="102"/>
      <c r="LO7" s="102"/>
      <c r="LP7" s="102"/>
      <c r="LQ7" s="102"/>
      <c r="LR7" s="102"/>
      <c r="LS7" s="102"/>
      <c r="LT7" s="102"/>
      <c r="LU7" s="102"/>
      <c r="LV7" s="102"/>
      <c r="LW7" s="102"/>
      <c r="LX7" s="102"/>
      <c r="LY7" s="102"/>
      <c r="LZ7" s="102"/>
      <c r="MA7" s="102"/>
      <c r="MB7" s="102"/>
      <c r="MC7" s="102"/>
      <c r="MD7" s="102"/>
      <c r="ME7" s="102"/>
      <c r="MF7" s="102"/>
      <c r="MG7" s="102"/>
      <c r="MH7" s="102"/>
      <c r="MI7" s="102"/>
      <c r="MJ7" s="102"/>
      <c r="MK7" s="102"/>
      <c r="ML7" s="102"/>
      <c r="MM7" s="102"/>
      <c r="MN7" s="102"/>
      <c r="MO7" s="102"/>
      <c r="MP7" s="102"/>
      <c r="MQ7" s="102"/>
      <c r="MR7" s="102"/>
      <c r="MS7" s="102"/>
      <c r="MT7" s="102"/>
      <c r="MU7" s="102"/>
      <c r="MV7" s="102"/>
      <c r="MW7" s="102"/>
      <c r="MX7" s="102"/>
      <c r="MY7" s="102"/>
      <c r="MZ7" s="102"/>
      <c r="NA7" s="102"/>
      <c r="NB7" s="102"/>
      <c r="NC7" s="102"/>
      <c r="ND7" s="102"/>
      <c r="NE7" s="102"/>
      <c r="NF7" s="102"/>
      <c r="NG7" s="102"/>
      <c r="NH7" s="102"/>
      <c r="NI7" s="102"/>
      <c r="NJ7" s="102"/>
      <c r="NK7" s="102"/>
      <c r="NL7" s="102"/>
      <c r="NM7" s="102"/>
      <c r="NN7" s="102"/>
      <c r="NO7" s="102"/>
      <c r="NP7" s="102"/>
      <c r="NQ7" s="102"/>
      <c r="NR7" s="102"/>
      <c r="NS7" s="102"/>
      <c r="NT7" s="102"/>
      <c r="NU7" s="102"/>
      <c r="NV7" s="102"/>
      <c r="NW7" s="102"/>
      <c r="NX7" s="102"/>
      <c r="NY7" s="102"/>
      <c r="NZ7" s="102"/>
      <c r="OA7" s="102"/>
      <c r="OB7" s="102"/>
      <c r="OC7" s="102"/>
      <c r="OD7" s="102"/>
      <c r="OE7" s="102"/>
      <c r="OF7" s="102"/>
      <c r="OG7" s="102"/>
      <c r="OH7" s="102"/>
      <c r="OI7" s="102"/>
      <c r="OJ7" s="102"/>
      <c r="OK7" s="102"/>
      <c r="OL7" s="102"/>
      <c r="OM7" s="102"/>
      <c r="ON7" s="102"/>
      <c r="OO7" s="102"/>
      <c r="OP7" s="102"/>
      <c r="OQ7" s="102"/>
      <c r="OR7" s="102"/>
      <c r="OS7" s="102"/>
      <c r="OT7" s="102"/>
      <c r="OU7" s="102"/>
      <c r="OV7" s="102"/>
      <c r="OW7" s="102"/>
      <c r="OX7" s="102"/>
      <c r="OY7" s="102"/>
      <c r="OZ7" s="102"/>
      <c r="PA7" s="102"/>
      <c r="PB7" s="102"/>
      <c r="PC7" s="102"/>
      <c r="PD7" s="102"/>
      <c r="PE7" s="102"/>
      <c r="PF7" s="102"/>
      <c r="PG7" s="102"/>
      <c r="PH7" s="102"/>
      <c r="PI7" s="102"/>
      <c r="PJ7" s="102"/>
      <c r="PK7" s="102"/>
      <c r="PL7" s="102"/>
      <c r="PM7" s="102"/>
      <c r="PN7" s="102"/>
      <c r="PO7" s="102"/>
      <c r="PP7" s="102"/>
      <c r="PQ7" s="102"/>
      <c r="PR7" s="102"/>
      <c r="PS7" s="102"/>
      <c r="PT7" s="102"/>
      <c r="PU7" s="102"/>
      <c r="PV7" s="102"/>
      <c r="PW7" s="102"/>
      <c r="PX7" s="102"/>
      <c r="PY7" s="102"/>
      <c r="PZ7" s="102"/>
      <c r="QA7" s="102"/>
      <c r="QB7" s="102"/>
      <c r="QC7" s="102"/>
      <c r="QD7" s="102"/>
      <c r="QE7" s="102"/>
      <c r="QF7" s="102"/>
      <c r="QG7" s="102"/>
      <c r="QH7" s="102"/>
      <c r="QI7" s="102"/>
      <c r="QJ7" s="102"/>
      <c r="QK7" s="102"/>
      <c r="QL7" s="102"/>
      <c r="QM7" s="102"/>
      <c r="QN7" s="102"/>
      <c r="QO7" s="102"/>
      <c r="QP7" s="102"/>
      <c r="QQ7" s="102"/>
      <c r="QR7" s="102"/>
      <c r="QS7" s="102"/>
      <c r="QT7" s="102"/>
      <c r="QU7" s="102"/>
      <c r="QV7" s="102"/>
      <c r="QW7" s="102"/>
      <c r="QX7" s="102"/>
      <c r="QY7" s="102"/>
      <c r="QZ7" s="102"/>
      <c r="RA7" s="102"/>
      <c r="RB7" s="102"/>
      <c r="RC7" s="102"/>
      <c r="RD7" s="102"/>
      <c r="RE7" s="102"/>
      <c r="RF7" s="102"/>
      <c r="RG7" s="102"/>
      <c r="RH7" s="102"/>
      <c r="RI7" s="102"/>
      <c r="RJ7" s="102"/>
      <c r="RK7" s="102"/>
      <c r="RL7" s="102"/>
      <c r="RM7" s="102"/>
      <c r="RN7" s="102"/>
      <c r="RO7" s="102"/>
      <c r="RP7" s="102"/>
      <c r="RQ7" s="102"/>
      <c r="RR7" s="102"/>
      <c r="RS7" s="102"/>
      <c r="RT7" s="102"/>
      <c r="RU7" s="102"/>
      <c r="RV7" s="102"/>
      <c r="RW7" s="102"/>
      <c r="RX7" s="102"/>
      <c r="RY7" s="102"/>
      <c r="RZ7" s="102"/>
      <c r="SA7" s="102"/>
      <c r="SB7" s="102"/>
      <c r="SC7" s="102"/>
      <c r="SD7" s="102"/>
      <c r="SE7" s="102"/>
      <c r="SF7" s="102"/>
      <c r="SG7" s="102"/>
      <c r="SH7" s="102"/>
      <c r="SI7" s="102"/>
      <c r="SJ7" s="102"/>
      <c r="SK7" s="102"/>
      <c r="SL7" s="102"/>
      <c r="SM7" s="102"/>
      <c r="SN7" s="102"/>
      <c r="SO7" s="102"/>
      <c r="SP7" s="102"/>
      <c r="SQ7" s="102"/>
      <c r="SR7" s="102"/>
      <c r="SS7" s="102"/>
      <c r="ST7" s="102"/>
      <c r="SU7" s="102"/>
      <c r="SV7" s="102"/>
      <c r="SW7" s="102"/>
      <c r="SX7" s="102"/>
      <c r="SY7" s="102"/>
      <c r="SZ7" s="102"/>
      <c r="TA7" s="102"/>
      <c r="TB7" s="102"/>
      <c r="TC7" s="102"/>
      <c r="TD7" s="102"/>
      <c r="TE7" s="102"/>
      <c r="TF7" s="102"/>
      <c r="TG7" s="102"/>
      <c r="TH7" s="102"/>
      <c r="TI7" s="102"/>
      <c r="TJ7" s="102"/>
      <c r="TK7" s="102"/>
      <c r="TL7" s="102"/>
      <c r="TM7" s="102"/>
      <c r="TN7" s="102"/>
      <c r="TO7" s="102"/>
      <c r="TP7" s="102"/>
      <c r="TQ7" s="102"/>
      <c r="TR7" s="102"/>
      <c r="TS7" s="102"/>
      <c r="TT7" s="102"/>
      <c r="TU7" s="102"/>
      <c r="TV7" s="102"/>
      <c r="TW7" s="102"/>
      <c r="TX7" s="102"/>
      <c r="TY7" s="102"/>
      <c r="TZ7" s="102"/>
      <c r="UA7" s="102"/>
      <c r="UB7" s="102"/>
      <c r="UC7" s="102"/>
      <c r="UD7" s="102"/>
      <c r="UE7" s="102"/>
      <c r="UF7" s="102"/>
      <c r="UG7" s="102"/>
      <c r="UH7" s="102"/>
      <c r="UI7" s="102"/>
      <c r="UJ7" s="102"/>
      <c r="UK7" s="102"/>
      <c r="UL7" s="102"/>
      <c r="UM7" s="102"/>
      <c r="UN7" s="102"/>
      <c r="UO7" s="102"/>
      <c r="UP7" s="102"/>
      <c r="UQ7" s="102"/>
      <c r="UR7" s="102"/>
      <c r="US7" s="102"/>
      <c r="UT7" s="102"/>
      <c r="UU7" s="102"/>
      <c r="UV7" s="102"/>
      <c r="UW7" s="102"/>
      <c r="UX7" s="102"/>
      <c r="UY7" s="102"/>
      <c r="UZ7" s="102"/>
      <c r="VA7" s="102"/>
      <c r="VB7" s="102"/>
      <c r="VC7" s="102"/>
      <c r="VD7" s="102"/>
      <c r="VE7" s="102"/>
      <c r="VF7" s="102"/>
      <c r="VG7" s="102"/>
      <c r="VH7" s="102"/>
      <c r="VI7" s="102"/>
      <c r="VJ7" s="102"/>
      <c r="VK7" s="102"/>
      <c r="VL7" s="102"/>
      <c r="VM7" s="102"/>
      <c r="VN7" s="102"/>
      <c r="VO7" s="102"/>
      <c r="VP7" s="102"/>
    </row>
    <row r="8" spans="1:588" s="151" customFormat="1" ht="56.25" hidden="1" customHeight="1" x14ac:dyDescent="0.25">
      <c r="A8" s="150"/>
      <c r="B8" s="148" t="s">
        <v>1033</v>
      </c>
      <c r="C8" s="148"/>
      <c r="D8" s="148" t="s">
        <v>1034</v>
      </c>
      <c r="E8" s="122" t="s">
        <v>1010</v>
      </c>
      <c r="F8" s="148" t="s">
        <v>148</v>
      </c>
      <c r="G8" s="148" t="s">
        <v>66</v>
      </c>
      <c r="H8" s="122" t="s">
        <v>151</v>
      </c>
      <c r="I8" s="149"/>
      <c r="J8" s="148"/>
    </row>
    <row r="9" spans="1:588" ht="248.25" customHeight="1" thickBot="1" x14ac:dyDescent="0.3">
      <c r="A9" s="937" t="s">
        <v>187</v>
      </c>
      <c r="B9" s="48" t="s">
        <v>188</v>
      </c>
      <c r="C9" s="57" t="s">
        <v>189</v>
      </c>
      <c r="D9" s="238" t="s">
        <v>1035</v>
      </c>
      <c r="E9" s="36" t="s">
        <v>165</v>
      </c>
      <c r="F9" s="179" t="s">
        <v>1036</v>
      </c>
      <c r="G9" s="68" t="s">
        <v>192</v>
      </c>
      <c r="H9" s="60"/>
      <c r="N9" t="s">
        <v>1037</v>
      </c>
    </row>
    <row r="10" spans="1:588" ht="125.25" customHeight="1" thickBot="1" x14ac:dyDescent="0.3">
      <c r="A10" s="937"/>
      <c r="B10" s="46" t="s">
        <v>193</v>
      </c>
      <c r="C10" s="47" t="s">
        <v>194</v>
      </c>
      <c r="D10" s="239" t="s">
        <v>1038</v>
      </c>
      <c r="E10" s="35" t="s">
        <v>168</v>
      </c>
      <c r="F10" s="181" t="s">
        <v>1039</v>
      </c>
      <c r="G10" s="68" t="s">
        <v>192</v>
      </c>
      <c r="H10" s="48"/>
    </row>
    <row r="11" spans="1:588" ht="75.75" thickBot="1" x14ac:dyDescent="0.3">
      <c r="A11" s="937"/>
      <c r="B11" s="44" t="s">
        <v>969</v>
      </c>
      <c r="C11" s="27" t="s">
        <v>198</v>
      </c>
      <c r="D11" s="51" t="s">
        <v>1040</v>
      </c>
      <c r="E11" s="35" t="s">
        <v>168</v>
      </c>
      <c r="F11" s="430" t="s">
        <v>1041</v>
      </c>
      <c r="G11" s="50" t="s">
        <v>1042</v>
      </c>
      <c r="H11" s="44"/>
    </row>
    <row r="12" spans="1:588" ht="180" customHeight="1" thickBot="1" x14ac:dyDescent="0.3">
      <c r="A12" s="937"/>
      <c r="B12" s="27" t="s">
        <v>202</v>
      </c>
      <c r="C12" s="51" t="s">
        <v>203</v>
      </c>
      <c r="D12" s="51" t="s">
        <v>1043</v>
      </c>
      <c r="E12" s="36" t="s">
        <v>165</v>
      </c>
      <c r="F12" s="182" t="s">
        <v>1044</v>
      </c>
      <c r="G12" s="50" t="s">
        <v>206</v>
      </c>
      <c r="H12" s="27"/>
    </row>
    <row r="13" spans="1:588" ht="164.25" customHeight="1" thickBot="1" x14ac:dyDescent="0.3">
      <c r="A13" s="937"/>
      <c r="B13" s="27" t="s">
        <v>207</v>
      </c>
      <c r="C13" s="51" t="s">
        <v>208</v>
      </c>
      <c r="D13" s="27" t="s">
        <v>209</v>
      </c>
      <c r="E13" s="36" t="s">
        <v>165</v>
      </c>
      <c r="F13" s="182" t="s">
        <v>1045</v>
      </c>
      <c r="G13" s="50" t="s">
        <v>206</v>
      </c>
      <c r="H13" s="27"/>
    </row>
    <row r="14" spans="1:588" ht="171.75" customHeight="1" thickBot="1" x14ac:dyDescent="0.3">
      <c r="A14" s="937"/>
      <c r="B14" s="27" t="s">
        <v>210</v>
      </c>
      <c r="C14" s="51" t="s">
        <v>211</v>
      </c>
      <c r="D14" s="27" t="s">
        <v>1046</v>
      </c>
      <c r="E14" s="36" t="s">
        <v>165</v>
      </c>
      <c r="F14" s="182" t="s">
        <v>1047</v>
      </c>
      <c r="G14" s="50" t="s">
        <v>206</v>
      </c>
      <c r="H14" s="27"/>
    </row>
    <row r="15" spans="1:588" ht="120.75" thickBot="1" x14ac:dyDescent="0.3">
      <c r="A15" s="937"/>
      <c r="B15" s="47" t="s">
        <v>217</v>
      </c>
      <c r="C15" s="27" t="s">
        <v>218</v>
      </c>
      <c r="D15" s="51" t="s">
        <v>1048</v>
      </c>
      <c r="E15" s="34" t="s">
        <v>160</v>
      </c>
      <c r="F15" s="255" t="s">
        <v>1049</v>
      </c>
      <c r="G15" s="50" t="s">
        <v>192</v>
      </c>
      <c r="H15" s="27"/>
    </row>
    <row r="16" spans="1:588" ht="75" customHeight="1" thickBot="1" x14ac:dyDescent="0.3">
      <c r="A16" s="937"/>
      <c r="B16" s="27" t="s">
        <v>221</v>
      </c>
      <c r="C16" s="27" t="s">
        <v>222</v>
      </c>
      <c r="D16" s="51" t="s">
        <v>223</v>
      </c>
      <c r="E16" s="35" t="s">
        <v>168</v>
      </c>
      <c r="F16" s="49" t="s">
        <v>1050</v>
      </c>
      <c r="G16" s="45" t="s">
        <v>192</v>
      </c>
      <c r="H16" s="44"/>
    </row>
    <row r="17" spans="1:8" ht="91.5" customHeight="1" thickBot="1" x14ac:dyDescent="0.3">
      <c r="A17" s="937"/>
      <c r="B17" s="44" t="s">
        <v>225</v>
      </c>
      <c r="C17" s="51" t="s">
        <v>1051</v>
      </c>
      <c r="D17" s="51" t="s">
        <v>227</v>
      </c>
      <c r="E17" s="35" t="s">
        <v>168</v>
      </c>
      <c r="F17" s="49" t="s">
        <v>1052</v>
      </c>
      <c r="G17" s="306" t="s">
        <v>1053</v>
      </c>
      <c r="H17" s="251"/>
    </row>
    <row r="18" spans="1:8" ht="184.5" customHeight="1" thickBot="1" x14ac:dyDescent="0.3">
      <c r="A18" s="937"/>
      <c r="B18" s="46" t="s">
        <v>230</v>
      </c>
      <c r="C18" s="27" t="s">
        <v>231</v>
      </c>
      <c r="D18" s="27" t="s">
        <v>232</v>
      </c>
      <c r="E18" s="35" t="s">
        <v>168</v>
      </c>
      <c r="F18" s="49" t="s">
        <v>1054</v>
      </c>
      <c r="G18" s="50" t="s">
        <v>1055</v>
      </c>
      <c r="H18" s="27" t="s">
        <v>1056</v>
      </c>
    </row>
    <row r="19" spans="1:8" ht="104.1" customHeight="1" x14ac:dyDescent="0.25">
      <c r="A19" s="937"/>
      <c r="B19" s="44" t="s">
        <v>235</v>
      </c>
      <c r="C19" s="27" t="s">
        <v>236</v>
      </c>
      <c r="D19" s="176"/>
      <c r="E19" s="180" t="s">
        <v>160</v>
      </c>
      <c r="F19" s="182" t="s">
        <v>1057</v>
      </c>
      <c r="G19" s="50"/>
      <c r="H19" s="48"/>
    </row>
    <row r="20" spans="1:8" ht="163.35" customHeight="1" x14ac:dyDescent="0.25">
      <c r="A20" s="937"/>
      <c r="B20" s="44" t="s">
        <v>239</v>
      </c>
      <c r="C20" s="27" t="s">
        <v>240</v>
      </c>
      <c r="D20" s="51" t="s">
        <v>1058</v>
      </c>
      <c r="E20" s="180" t="s">
        <v>160</v>
      </c>
      <c r="F20" s="246" t="s">
        <v>1059</v>
      </c>
      <c r="G20" s="52" t="s">
        <v>1060</v>
      </c>
      <c r="H20" s="27"/>
    </row>
    <row r="21" spans="1:8" ht="135" x14ac:dyDescent="0.25">
      <c r="A21" s="937"/>
      <c r="B21" s="27" t="s">
        <v>243</v>
      </c>
      <c r="C21" s="27" t="s">
        <v>244</v>
      </c>
      <c r="D21" s="176"/>
      <c r="E21" s="180" t="s">
        <v>160</v>
      </c>
      <c r="F21" s="183" t="s">
        <v>1061</v>
      </c>
      <c r="G21" s="52"/>
      <c r="H21" s="44"/>
    </row>
    <row r="22" spans="1:8" ht="75.75" thickBot="1" x14ac:dyDescent="0.3">
      <c r="A22" s="937"/>
      <c r="B22" s="27" t="s">
        <v>247</v>
      </c>
      <c r="C22" s="27" t="s">
        <v>1062</v>
      </c>
      <c r="D22" s="176"/>
      <c r="E22" s="270" t="s">
        <v>168</v>
      </c>
      <c r="F22" s="183" t="s">
        <v>1063</v>
      </c>
      <c r="G22" s="52"/>
      <c r="H22" s="44"/>
    </row>
    <row r="23" spans="1:8" ht="90" customHeight="1" thickBot="1" x14ac:dyDescent="0.3">
      <c r="A23" s="937"/>
      <c r="B23" s="27" t="s">
        <v>855</v>
      </c>
      <c r="C23" s="27" t="s">
        <v>1064</v>
      </c>
      <c r="D23" s="51" t="s">
        <v>1065</v>
      </c>
      <c r="E23" s="36" t="s">
        <v>1066</v>
      </c>
      <c r="F23" s="183" t="s">
        <v>1067</v>
      </c>
      <c r="G23" s="52" t="s">
        <v>1068</v>
      </c>
      <c r="H23" s="44"/>
    </row>
    <row r="24" spans="1:8" ht="45" x14ac:dyDescent="0.25">
      <c r="A24" s="937"/>
      <c r="B24" s="27" t="s">
        <v>1069</v>
      </c>
      <c r="C24" s="27" t="s">
        <v>1070</v>
      </c>
      <c r="D24" s="51" t="s">
        <v>1071</v>
      </c>
      <c r="E24" s="180" t="s">
        <v>160</v>
      </c>
      <c r="F24" s="183" t="s">
        <v>1072</v>
      </c>
      <c r="G24" s="52"/>
      <c r="H24" s="44"/>
    </row>
    <row r="25" spans="1:8" ht="91.35" customHeight="1" x14ac:dyDescent="0.25">
      <c r="A25" s="937"/>
      <c r="B25" s="49" t="s">
        <v>255</v>
      </c>
      <c r="C25" s="49" t="s">
        <v>256</v>
      </c>
      <c r="D25" s="51" t="s">
        <v>1073</v>
      </c>
      <c r="E25" s="242" t="s">
        <v>168</v>
      </c>
      <c r="F25" s="183" t="s">
        <v>1074</v>
      </c>
      <c r="G25" s="52" t="s">
        <v>1075</v>
      </c>
      <c r="H25" s="49"/>
    </row>
    <row r="26" spans="1:8" ht="96" customHeight="1" x14ac:dyDescent="0.25">
      <c r="A26" s="938" t="s">
        <v>259</v>
      </c>
      <c r="B26" s="213" t="s">
        <v>260</v>
      </c>
      <c r="C26" s="213" t="s">
        <v>261</v>
      </c>
      <c r="E26" s="180" t="s">
        <v>160</v>
      </c>
      <c r="F26" s="183" t="s">
        <v>1076</v>
      </c>
      <c r="G26" s="50"/>
      <c r="H26" s="27"/>
    </row>
    <row r="27" spans="1:8" ht="92.1" customHeight="1" x14ac:dyDescent="0.25">
      <c r="A27" s="939"/>
      <c r="B27" s="27" t="s">
        <v>265</v>
      </c>
      <c r="C27" s="27" t="s">
        <v>266</v>
      </c>
      <c r="D27" s="51" t="s">
        <v>1077</v>
      </c>
      <c r="E27" s="180" t="s">
        <v>160</v>
      </c>
      <c r="F27" s="342" t="s">
        <v>1078</v>
      </c>
      <c r="G27" s="50"/>
      <c r="H27" s="27"/>
    </row>
    <row r="28" spans="1:8" ht="86.25" customHeight="1" x14ac:dyDescent="0.25">
      <c r="A28" s="939"/>
      <c r="B28" s="27" t="s">
        <v>269</v>
      </c>
      <c r="C28" s="27" t="s">
        <v>270</v>
      </c>
      <c r="D28" s="51" t="s">
        <v>1079</v>
      </c>
      <c r="E28" s="233" t="s">
        <v>157</v>
      </c>
      <c r="F28" s="184" t="s">
        <v>1080</v>
      </c>
      <c r="G28" s="50"/>
      <c r="H28" s="27"/>
    </row>
    <row r="29" spans="1:8" ht="105" x14ac:dyDescent="0.25">
      <c r="A29" s="939"/>
      <c r="B29" s="49" t="s">
        <v>273</v>
      </c>
      <c r="C29" s="27" t="s">
        <v>274</v>
      </c>
      <c r="D29" s="51" t="s">
        <v>1081</v>
      </c>
      <c r="E29" s="250" t="s">
        <v>174</v>
      </c>
      <c r="F29" s="243" t="s">
        <v>1082</v>
      </c>
      <c r="G29" s="50"/>
      <c r="H29" s="27"/>
    </row>
    <row r="30" spans="1:8" ht="82.35" customHeight="1" x14ac:dyDescent="0.25">
      <c r="A30" s="939"/>
      <c r="B30" s="27" t="s">
        <v>277</v>
      </c>
      <c r="C30" s="27" t="s">
        <v>278</v>
      </c>
      <c r="D30" s="51" t="s">
        <v>1083</v>
      </c>
      <c r="E30" s="250" t="s">
        <v>174</v>
      </c>
      <c r="F30" s="183" t="s">
        <v>1084</v>
      </c>
      <c r="G30" s="50"/>
      <c r="H30" s="27"/>
    </row>
    <row r="31" spans="1:8" ht="165" x14ac:dyDescent="0.25">
      <c r="A31" s="940"/>
      <c r="B31" s="53" t="s">
        <v>281</v>
      </c>
      <c r="C31" s="123" t="s">
        <v>282</v>
      </c>
      <c r="D31" s="343" t="s">
        <v>1085</v>
      </c>
      <c r="E31" s="249" t="s">
        <v>174</v>
      </c>
      <c r="F31" s="342" t="s">
        <v>1086</v>
      </c>
      <c r="G31" s="54" t="s">
        <v>1087</v>
      </c>
      <c r="H31" s="27"/>
    </row>
    <row r="32" spans="1:8" ht="45" x14ac:dyDescent="0.25">
      <c r="A32" s="269"/>
      <c r="B32" s="274" t="s">
        <v>286</v>
      </c>
      <c r="C32" s="123" t="s">
        <v>287</v>
      </c>
      <c r="D32" s="273"/>
      <c r="E32" s="249" t="s">
        <v>174</v>
      </c>
      <c r="F32" s="342" t="s">
        <v>1088</v>
      </c>
      <c r="G32" s="295" t="s">
        <v>1089</v>
      </c>
      <c r="H32" s="27"/>
    </row>
    <row r="33" spans="1:328" s="61" customFormat="1" ht="90" x14ac:dyDescent="0.25">
      <c r="A33" s="941" t="s">
        <v>285</v>
      </c>
      <c r="B33" s="343" t="s">
        <v>1090</v>
      </c>
      <c r="C33" s="344" t="s">
        <v>1091</v>
      </c>
      <c r="D33" s="345" t="s">
        <v>1092</v>
      </c>
      <c r="E33" s="242" t="s">
        <v>168</v>
      </c>
      <c r="F33" s="185" t="s">
        <v>1093</v>
      </c>
      <c r="G33" s="54" t="s">
        <v>1094</v>
      </c>
      <c r="H33" s="27"/>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row>
    <row r="34" spans="1:328" ht="88.35" customHeight="1" x14ac:dyDescent="0.25">
      <c r="A34" s="942"/>
      <c r="B34" s="49" t="s">
        <v>973</v>
      </c>
      <c r="C34" s="27" t="s">
        <v>295</v>
      </c>
      <c r="D34" s="51" t="s">
        <v>1095</v>
      </c>
      <c r="E34" s="245" t="s">
        <v>174</v>
      </c>
      <c r="F34" s="346" t="s">
        <v>1096</v>
      </c>
      <c r="G34" s="347" t="s">
        <v>1097</v>
      </c>
      <c r="H34" s="240"/>
    </row>
    <row r="35" spans="1:328" ht="135" x14ac:dyDescent="0.25">
      <c r="A35" s="942"/>
      <c r="B35" s="49" t="s">
        <v>299</v>
      </c>
      <c r="C35" s="27" t="s">
        <v>1098</v>
      </c>
      <c r="D35" s="51" t="s">
        <v>1099</v>
      </c>
      <c r="E35" s="190" t="s">
        <v>160</v>
      </c>
      <c r="F35" s="348" t="s">
        <v>1100</v>
      </c>
      <c r="G35" s="349" t="s">
        <v>303</v>
      </c>
      <c r="H35" s="27"/>
    </row>
    <row r="36" spans="1:328" ht="92.85" customHeight="1" x14ac:dyDescent="0.25">
      <c r="A36" s="942"/>
      <c r="B36" s="49" t="s">
        <v>304</v>
      </c>
      <c r="C36" s="27" t="s">
        <v>305</v>
      </c>
      <c r="D36" s="51" t="s">
        <v>1101</v>
      </c>
      <c r="E36" s="190" t="s">
        <v>160</v>
      </c>
      <c r="F36" s="350" t="s">
        <v>1102</v>
      </c>
      <c r="G36" s="247"/>
      <c r="H36" s="27"/>
    </row>
    <row r="37" spans="1:328" ht="225" x14ac:dyDescent="0.25">
      <c r="A37" s="942"/>
      <c r="B37" s="27" t="s">
        <v>308</v>
      </c>
      <c r="C37" s="27" t="s">
        <v>309</v>
      </c>
      <c r="D37" s="343" t="s">
        <v>1103</v>
      </c>
      <c r="E37" s="241" t="s">
        <v>174</v>
      </c>
      <c r="F37" s="351" t="s">
        <v>1104</v>
      </c>
      <c r="G37" s="352" t="s">
        <v>1105</v>
      </c>
      <c r="H37" s="240"/>
    </row>
    <row r="38" spans="1:328" ht="60" x14ac:dyDescent="0.25">
      <c r="A38" s="942"/>
      <c r="B38" s="51" t="s">
        <v>312</v>
      </c>
      <c r="C38" s="147" t="s">
        <v>1106</v>
      </c>
      <c r="D38" s="350" t="s">
        <v>1107</v>
      </c>
      <c r="E38" s="188" t="s">
        <v>160</v>
      </c>
      <c r="F38" s="353" t="s">
        <v>1108</v>
      </c>
      <c r="G38" s="248"/>
      <c r="H38" s="51"/>
    </row>
    <row r="39" spans="1:328" ht="105" x14ac:dyDescent="0.25">
      <c r="A39" s="942"/>
      <c r="B39" s="27" t="s">
        <v>1109</v>
      </c>
      <c r="C39" s="27" t="s">
        <v>1110</v>
      </c>
      <c r="D39" s="354"/>
      <c r="E39" s="186" t="s">
        <v>160</v>
      </c>
      <c r="F39" s="191" t="s">
        <v>1111</v>
      </c>
      <c r="G39" s="45"/>
      <c r="H39" s="27"/>
    </row>
    <row r="40" spans="1:328" ht="109.5" customHeight="1" x14ac:dyDescent="0.25">
      <c r="A40" s="942"/>
      <c r="B40" s="355" t="s">
        <v>860</v>
      </c>
      <c r="C40" s="27" t="s">
        <v>1112</v>
      </c>
      <c r="D40" s="51" t="s">
        <v>1113</v>
      </c>
      <c r="E40" s="252" t="s">
        <v>165</v>
      </c>
      <c r="F40" s="229" t="s">
        <v>1114</v>
      </c>
      <c r="G40" s="55" t="s">
        <v>1115</v>
      </c>
      <c r="H40" s="27"/>
    </row>
    <row r="41" spans="1:328" ht="90" x14ac:dyDescent="0.25">
      <c r="A41" s="942"/>
      <c r="B41" s="27" t="s">
        <v>330</v>
      </c>
      <c r="C41" s="49" t="s">
        <v>1116</v>
      </c>
      <c r="D41" s="350" t="s">
        <v>1117</v>
      </c>
      <c r="E41" s="241" t="s">
        <v>174</v>
      </c>
      <c r="F41" s="356" t="s">
        <v>1118</v>
      </c>
      <c r="G41" s="55" t="s">
        <v>1115</v>
      </c>
      <c r="H41" s="27"/>
    </row>
    <row r="42" spans="1:328" ht="75" x14ac:dyDescent="0.25">
      <c r="A42" s="942"/>
      <c r="B42" s="53" t="s">
        <v>334</v>
      </c>
      <c r="C42" s="56" t="s">
        <v>1119</v>
      </c>
      <c r="D42" s="350" t="s">
        <v>1120</v>
      </c>
      <c r="E42" s="244" t="s">
        <v>174</v>
      </c>
      <c r="F42" s="357" t="s">
        <v>1121</v>
      </c>
      <c r="G42" s="55" t="s">
        <v>1122</v>
      </c>
      <c r="H42" s="27"/>
    </row>
    <row r="43" spans="1:328" ht="137.85" customHeight="1" x14ac:dyDescent="0.25">
      <c r="A43" s="942"/>
      <c r="B43" s="163" t="s">
        <v>1123</v>
      </c>
      <c r="C43" s="162" t="s">
        <v>340</v>
      </c>
      <c r="D43" s="350" t="s">
        <v>1124</v>
      </c>
      <c r="E43" s="241" t="s">
        <v>174</v>
      </c>
      <c r="F43" s="272" t="s">
        <v>1125</v>
      </c>
      <c r="G43" s="240"/>
      <c r="H43" s="57"/>
    </row>
    <row r="44" spans="1:328" ht="60" x14ac:dyDescent="0.25">
      <c r="A44" s="942"/>
      <c r="B44" s="358" t="s">
        <v>975</v>
      </c>
      <c r="C44" s="56" t="s">
        <v>345</v>
      </c>
      <c r="D44" s="51" t="s">
        <v>1126</v>
      </c>
      <c r="E44" s="253" t="s">
        <v>168</v>
      </c>
      <c r="F44" s="191" t="s">
        <v>1127</v>
      </c>
      <c r="G44" s="44"/>
      <c r="H44" s="27"/>
    </row>
    <row r="45" spans="1:328" ht="150" x14ac:dyDescent="0.25">
      <c r="A45" s="943"/>
      <c r="B45" s="51" t="s">
        <v>348</v>
      </c>
      <c r="C45" s="27" t="s">
        <v>1128</v>
      </c>
      <c r="D45" s="176" t="s">
        <v>1129</v>
      </c>
      <c r="E45" s="187"/>
      <c r="F45" s="182" t="s">
        <v>1130</v>
      </c>
      <c r="G45" s="27"/>
      <c r="H45" s="27"/>
    </row>
    <row r="46" spans="1:328" ht="30" x14ac:dyDescent="0.25">
      <c r="A46"/>
      <c r="B46" s="359" t="s">
        <v>1131</v>
      </c>
      <c r="C46"/>
      <c r="D46"/>
      <c r="F46"/>
      <c r="G46"/>
      <c r="H46"/>
    </row>
    <row r="47" spans="1:328" x14ac:dyDescent="0.25">
      <c r="A47"/>
      <c r="B47"/>
      <c r="C47"/>
      <c r="D47"/>
      <c r="F47"/>
      <c r="G47"/>
      <c r="H47"/>
    </row>
    <row r="48" spans="1:328" x14ac:dyDescent="0.25">
      <c r="A48"/>
      <c r="B48"/>
      <c r="C48"/>
      <c r="D48"/>
      <c r="F48"/>
      <c r="G48"/>
      <c r="H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spans="2:2" customFormat="1" x14ac:dyDescent="0.25"/>
    <row r="82" spans="2:2" customFormat="1" x14ac:dyDescent="0.25"/>
    <row r="83" spans="2:2" customFormat="1" x14ac:dyDescent="0.25"/>
    <row r="84" spans="2:2" customFormat="1" x14ac:dyDescent="0.25"/>
    <row r="85" spans="2:2" customFormat="1" x14ac:dyDescent="0.25"/>
    <row r="86" spans="2:2" customFormat="1" x14ac:dyDescent="0.25"/>
    <row r="87" spans="2:2" customFormat="1" x14ac:dyDescent="0.25"/>
    <row r="88" spans="2:2" customFormat="1" x14ac:dyDescent="0.25"/>
    <row r="89" spans="2:2" customFormat="1" x14ac:dyDescent="0.25"/>
    <row r="90" spans="2:2" customFormat="1" x14ac:dyDescent="0.25"/>
    <row r="91" spans="2:2" customFormat="1" x14ac:dyDescent="0.25"/>
    <row r="92" spans="2:2" customFormat="1" x14ac:dyDescent="0.25"/>
    <row r="93" spans="2:2" customFormat="1" x14ac:dyDescent="0.25">
      <c r="B93" s="1"/>
    </row>
    <row r="94" spans="2:2" customFormat="1" x14ac:dyDescent="0.25"/>
    <row r="95" spans="2:2" customFormat="1" x14ac:dyDescent="0.25"/>
    <row r="96" spans="2:2"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spans="1:8" x14ac:dyDescent="0.25">
      <c r="A129"/>
      <c r="B129"/>
      <c r="C129"/>
      <c r="D129"/>
      <c r="F129"/>
      <c r="G129"/>
      <c r="H129"/>
    </row>
    <row r="130" spans="1:8" x14ac:dyDescent="0.25">
      <c r="A130"/>
      <c r="B130"/>
      <c r="C130"/>
      <c r="D130"/>
      <c r="F130"/>
      <c r="G130"/>
      <c r="H130"/>
    </row>
    <row r="131" spans="1:8" x14ac:dyDescent="0.25">
      <c r="A131" s="13"/>
      <c r="B131" s="13"/>
      <c r="C131" s="13"/>
      <c r="D131" s="13"/>
      <c r="F131" s="13"/>
      <c r="G131" s="13"/>
      <c r="H131" s="13"/>
    </row>
  </sheetData>
  <mergeCells count="4">
    <mergeCell ref="A2:A7"/>
    <mergeCell ref="A9:A25"/>
    <mergeCell ref="A26:A31"/>
    <mergeCell ref="A33:A45"/>
  </mergeCell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75EC2-7127-40BB-96C1-8C17DAD1F96B}">
  <dimension ref="A1:BP135"/>
  <sheetViews>
    <sheetView topLeftCell="A79" zoomScale="60" zoomScaleNormal="60" workbookViewId="0">
      <selection activeCell="C124" sqref="C124"/>
    </sheetView>
  </sheetViews>
  <sheetFormatPr defaultColWidth="9.140625" defaultRowHeight="15" customHeight="1" x14ac:dyDescent="0.25"/>
  <cols>
    <col min="1" max="1" width="9.140625" style="2"/>
    <col min="2" max="2" width="15" style="3" customWidth="1"/>
    <col min="3" max="3" width="177.140625" style="94" bestFit="1" customWidth="1"/>
    <col min="4" max="4" width="22.140625" style="2" customWidth="1"/>
    <col min="5" max="5" width="19.140625" style="2" customWidth="1"/>
    <col min="6" max="6" width="10" style="2" customWidth="1"/>
    <col min="7" max="7" width="11.140625" style="2" customWidth="1"/>
    <col min="8" max="10" width="13.140625" style="2" customWidth="1"/>
    <col min="11" max="11" width="11.140625" style="2" customWidth="1"/>
    <col min="12" max="12" width="11.140625" style="333" customWidth="1"/>
    <col min="13" max="13" width="34.140625" style="2" customWidth="1"/>
    <col min="14" max="14" width="13.42578125" style="2" customWidth="1"/>
    <col min="15" max="15" width="23.85546875" style="2" customWidth="1"/>
    <col min="16" max="16" width="23.140625" style="2" customWidth="1"/>
    <col min="17" max="17" width="31.42578125" style="2" customWidth="1"/>
    <col min="18" max="18" width="46" style="2" customWidth="1"/>
    <col min="19" max="19" width="26" style="2" customWidth="1"/>
    <col min="20" max="16384" width="9.140625" style="2"/>
  </cols>
  <sheetData>
    <row r="1" spans="1:68" s="17" customFormat="1" ht="63" customHeight="1" x14ac:dyDescent="0.25">
      <c r="B1" s="122" t="s">
        <v>1132</v>
      </c>
      <c r="D1" s="944" t="s">
        <v>1133</v>
      </c>
      <c r="E1" s="944"/>
      <c r="F1" s="944" t="s">
        <v>1134</v>
      </c>
      <c r="G1" s="944"/>
      <c r="H1" s="944"/>
      <c r="I1" s="944"/>
      <c r="J1" s="329" t="s">
        <v>1135</v>
      </c>
      <c r="K1" s="17" t="s">
        <v>1136</v>
      </c>
      <c r="L1" s="17" t="s">
        <v>1137</v>
      </c>
      <c r="M1" s="17" t="s">
        <v>1138</v>
      </c>
      <c r="N1" s="17" t="s">
        <v>1139</v>
      </c>
      <c r="O1" s="17" t="s">
        <v>1140</v>
      </c>
      <c r="P1" s="17" t="s">
        <v>1141</v>
      </c>
      <c r="Q1" s="17" t="s">
        <v>1142</v>
      </c>
      <c r="R1" s="17" t="s">
        <v>1143</v>
      </c>
    </row>
    <row r="2" spans="1:68" ht="54.75" customHeight="1" x14ac:dyDescent="0.25">
      <c r="A2" s="944"/>
      <c r="B2" s="944"/>
      <c r="C2" s="944"/>
      <c r="D2" s="331" t="s">
        <v>1144</v>
      </c>
      <c r="E2" s="331" t="s">
        <v>1145</v>
      </c>
      <c r="F2" s="331" t="s">
        <v>1146</v>
      </c>
      <c r="G2" s="331" t="s">
        <v>1147</v>
      </c>
      <c r="H2" s="331" t="s">
        <v>1148</v>
      </c>
      <c r="I2" s="331" t="s">
        <v>1149</v>
      </c>
      <c r="J2" s="331" t="s">
        <v>1150</v>
      </c>
      <c r="K2" s="332" t="s">
        <v>1151</v>
      </c>
      <c r="L2" s="332"/>
      <c r="M2" s="128"/>
      <c r="N2" s="128"/>
      <c r="O2" s="128"/>
      <c r="P2" s="339" t="s">
        <v>1152</v>
      </c>
      <c r="Q2" s="128" t="s">
        <v>274</v>
      </c>
      <c r="R2" s="128" t="s">
        <v>274</v>
      </c>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8"/>
      <c r="AV2" s="128"/>
      <c r="AW2" s="128"/>
      <c r="AX2" s="128"/>
      <c r="AY2" s="128"/>
      <c r="AZ2" s="128"/>
      <c r="BA2" s="128"/>
      <c r="BB2" s="128"/>
      <c r="BC2" s="128"/>
      <c r="BD2" s="128"/>
      <c r="BE2" s="128"/>
      <c r="BF2" s="128"/>
      <c r="BG2" s="128"/>
      <c r="BH2" s="128"/>
      <c r="BI2" s="128"/>
      <c r="BJ2" s="128"/>
      <c r="BK2" s="128"/>
      <c r="BL2" s="128"/>
      <c r="BM2" s="128"/>
      <c r="BN2" s="128"/>
      <c r="BO2" s="128"/>
      <c r="BP2" s="128"/>
    </row>
    <row r="3" spans="1:68" x14ac:dyDescent="0.25">
      <c r="C3" s="296"/>
      <c r="D3" s="296"/>
      <c r="E3" s="296"/>
      <c r="F3" s="296"/>
      <c r="G3" s="296"/>
      <c r="H3" s="296"/>
      <c r="I3" s="296"/>
      <c r="J3" s="296"/>
    </row>
    <row r="4" spans="1:68" x14ac:dyDescent="0.25">
      <c r="A4" s="944" t="s">
        <v>1153</v>
      </c>
      <c r="B4" s="944"/>
      <c r="C4" s="944"/>
      <c r="D4" s="329"/>
      <c r="E4" s="329"/>
      <c r="F4" s="329"/>
      <c r="G4" s="329"/>
      <c r="H4" s="329"/>
      <c r="I4" s="329"/>
      <c r="J4" s="329"/>
      <c r="K4" s="128"/>
      <c r="L4" s="334"/>
      <c r="M4" s="128"/>
      <c r="N4" s="128"/>
      <c r="O4" s="128"/>
      <c r="P4" s="128"/>
      <c r="Q4" s="128"/>
      <c r="R4" s="128"/>
    </row>
    <row r="5" spans="1:68" x14ac:dyDescent="0.25"/>
    <row r="6" spans="1:68" x14ac:dyDescent="0.25">
      <c r="K6" s="127"/>
      <c r="L6" s="335"/>
    </row>
    <row r="7" spans="1:68" x14ac:dyDescent="0.25">
      <c r="K7" s="127"/>
      <c r="L7" s="335"/>
    </row>
    <row r="8" spans="1:68" x14ac:dyDescent="0.25">
      <c r="K8" s="127"/>
      <c r="L8" s="335"/>
    </row>
    <row r="9" spans="1:68" ht="15" customHeight="1" x14ac:dyDescent="0.25">
      <c r="A9" s="944" t="s">
        <v>1154</v>
      </c>
      <c r="B9" s="944"/>
      <c r="C9" s="945" t="s">
        <v>1155</v>
      </c>
      <c r="D9" s="329"/>
      <c r="E9" s="329"/>
      <c r="F9" s="329"/>
      <c r="G9" s="329"/>
      <c r="H9" s="329"/>
      <c r="I9" s="329"/>
      <c r="J9" s="329"/>
      <c r="K9" s="332"/>
      <c r="L9" s="368"/>
      <c r="M9" s="332"/>
      <c r="N9" s="332"/>
      <c r="O9" s="332"/>
      <c r="P9" s="332"/>
      <c r="Q9" s="332"/>
      <c r="R9" s="332"/>
      <c r="S9" s="369"/>
      <c r="T9" s="369"/>
      <c r="U9" s="369"/>
      <c r="V9" s="369"/>
      <c r="W9" s="369"/>
      <c r="X9" s="369"/>
      <c r="Y9" s="369"/>
      <c r="Z9" s="369"/>
      <c r="AA9" s="369"/>
      <c r="AB9" s="369"/>
      <c r="AC9" s="369"/>
      <c r="AD9" s="369"/>
      <c r="AE9" s="369"/>
      <c r="AF9" s="369"/>
      <c r="AG9" s="369"/>
      <c r="AH9" s="369"/>
      <c r="AI9" s="369"/>
      <c r="AJ9" s="369"/>
      <c r="AK9" s="369"/>
      <c r="AL9" s="369"/>
      <c r="AM9" s="369"/>
      <c r="AN9" s="369"/>
      <c r="AO9" s="369"/>
      <c r="AP9" s="369"/>
      <c r="AQ9" s="369"/>
      <c r="AR9" s="369"/>
      <c r="AS9" s="369"/>
      <c r="AT9" s="369"/>
      <c r="AU9" s="369"/>
      <c r="AV9" s="369"/>
      <c r="AW9" s="369"/>
      <c r="AX9" s="369"/>
      <c r="AY9" s="369"/>
      <c r="AZ9" s="369"/>
      <c r="BA9" s="369"/>
      <c r="BB9" s="369"/>
      <c r="BC9" s="369"/>
      <c r="BD9" s="369"/>
      <c r="BE9" s="369"/>
      <c r="BF9" s="369"/>
      <c r="BG9" s="369"/>
      <c r="BH9" s="369"/>
      <c r="BI9" s="369"/>
      <c r="BJ9" s="369"/>
      <c r="BK9" s="369"/>
      <c r="BL9" s="369"/>
      <c r="BM9" s="369"/>
      <c r="BN9" s="369"/>
      <c r="BO9" s="369"/>
      <c r="BP9" s="369"/>
    </row>
    <row r="10" spans="1:68" ht="15" customHeight="1" x14ac:dyDescent="0.25">
      <c r="A10" s="312"/>
      <c r="B10" s="312"/>
      <c r="C10" s="312" t="s">
        <v>1156</v>
      </c>
      <c r="D10" s="312"/>
      <c r="E10" s="312"/>
      <c r="F10" s="312"/>
      <c r="G10" s="312"/>
      <c r="H10" s="312"/>
      <c r="I10" s="312"/>
      <c r="J10" s="312"/>
      <c r="K10" s="312"/>
      <c r="L10" s="340"/>
      <c r="M10" s="312"/>
      <c r="N10" s="312"/>
      <c r="O10" s="312"/>
      <c r="P10" s="312"/>
      <c r="Q10" s="312"/>
      <c r="R10" s="312"/>
    </row>
    <row r="11" spans="1:68" ht="45" x14ac:dyDescent="0.25">
      <c r="A11" s="2" t="s">
        <v>580</v>
      </c>
      <c r="C11" s="299" t="s">
        <v>1157</v>
      </c>
      <c r="D11" s="296"/>
      <c r="E11" s="296"/>
      <c r="F11" s="296"/>
      <c r="G11" s="296"/>
      <c r="H11" s="296"/>
      <c r="I11" s="296"/>
      <c r="J11" s="296"/>
    </row>
    <row r="12" spans="1:68" x14ac:dyDescent="0.25">
      <c r="A12" s="2" t="s">
        <v>590</v>
      </c>
      <c r="C12" s="299" t="s">
        <v>1158</v>
      </c>
      <c r="D12" s="296"/>
      <c r="E12" s="296"/>
      <c r="F12" s="296"/>
      <c r="G12" s="296"/>
      <c r="H12" s="296"/>
      <c r="I12" s="296"/>
      <c r="J12" s="296"/>
    </row>
    <row r="13" spans="1:68" x14ac:dyDescent="0.25">
      <c r="A13" s="2" t="s">
        <v>593</v>
      </c>
      <c r="C13" s="299" t="s">
        <v>1159</v>
      </c>
      <c r="D13" s="296"/>
      <c r="E13" s="296"/>
      <c r="F13" s="296"/>
      <c r="G13" s="296"/>
      <c r="H13" s="296"/>
      <c r="I13" s="296"/>
      <c r="J13" s="296"/>
    </row>
    <row r="14" spans="1:68" ht="30" x14ac:dyDescent="0.25">
      <c r="A14" s="2" t="s">
        <v>676</v>
      </c>
      <c r="C14" s="370" t="s">
        <v>1160</v>
      </c>
      <c r="D14" s="296"/>
      <c r="E14" s="296"/>
      <c r="F14" s="296"/>
      <c r="G14" s="296"/>
      <c r="H14" s="296"/>
      <c r="I14" s="296"/>
      <c r="J14" s="296"/>
    </row>
    <row r="15" spans="1:68" x14ac:dyDescent="0.25">
      <c r="A15" s="2" t="s">
        <v>680</v>
      </c>
      <c r="C15" s="299" t="s">
        <v>1161</v>
      </c>
      <c r="D15" s="296"/>
      <c r="E15" s="296"/>
      <c r="F15" s="296"/>
      <c r="G15" s="296"/>
      <c r="H15" s="296"/>
      <c r="I15" s="296"/>
      <c r="J15" s="296"/>
    </row>
    <row r="17" spans="1:68" ht="15" customHeight="1" x14ac:dyDescent="0.25">
      <c r="A17" s="312"/>
      <c r="B17" s="312"/>
      <c r="C17" s="312" t="s">
        <v>1162</v>
      </c>
      <c r="D17" s="312"/>
      <c r="E17" s="312"/>
      <c r="F17" s="312"/>
      <c r="G17" s="312"/>
      <c r="H17" s="312"/>
      <c r="I17" s="312"/>
      <c r="J17" s="312"/>
      <c r="K17" s="312"/>
      <c r="L17" s="340"/>
      <c r="M17" s="312"/>
      <c r="N17" s="312"/>
      <c r="O17" s="312"/>
      <c r="P17" s="312"/>
      <c r="Q17" s="312"/>
      <c r="R17" s="312"/>
    </row>
    <row r="18" spans="1:68" ht="30" x14ac:dyDescent="0.25">
      <c r="A18" s="2" t="s">
        <v>1163</v>
      </c>
      <c r="C18" s="299" t="s">
        <v>1164</v>
      </c>
      <c r="D18" s="296">
        <v>0</v>
      </c>
      <c r="E18" s="296">
        <v>0</v>
      </c>
      <c r="F18" s="296">
        <v>0</v>
      </c>
      <c r="G18" s="296">
        <v>0</v>
      </c>
      <c r="H18" s="296">
        <v>0</v>
      </c>
      <c r="I18" s="296">
        <v>0</v>
      </c>
      <c r="J18" s="296">
        <v>0</v>
      </c>
      <c r="K18" s="362" t="s">
        <v>274</v>
      </c>
      <c r="L18" s="333" t="s">
        <v>1165</v>
      </c>
    </row>
    <row r="19" spans="1:68" ht="45" x14ac:dyDescent="0.25">
      <c r="A19" s="2" t="s">
        <v>891</v>
      </c>
      <c r="C19" s="299" t="s">
        <v>1166</v>
      </c>
      <c r="D19" s="296">
        <v>2</v>
      </c>
      <c r="E19" s="296">
        <v>1</v>
      </c>
      <c r="F19" s="296">
        <v>0</v>
      </c>
      <c r="G19" s="296">
        <v>0</v>
      </c>
      <c r="H19" s="296">
        <v>0</v>
      </c>
      <c r="I19" s="296">
        <v>0</v>
      </c>
      <c r="J19" s="296">
        <v>2</v>
      </c>
      <c r="K19" s="2">
        <v>2026</v>
      </c>
      <c r="N19" s="2" t="s">
        <v>1167</v>
      </c>
    </row>
    <row r="20" spans="1:68" x14ac:dyDescent="0.25">
      <c r="A20" s="2" t="s">
        <v>652</v>
      </c>
      <c r="C20" s="337" t="s">
        <v>1168</v>
      </c>
      <c r="D20" s="296"/>
      <c r="E20" s="296"/>
      <c r="F20" s="296"/>
      <c r="G20" s="296"/>
      <c r="H20" s="296"/>
      <c r="I20" s="296"/>
      <c r="J20" s="296"/>
    </row>
    <row r="21" spans="1:68" ht="16.5" customHeight="1" x14ac:dyDescent="0.25">
      <c r="A21" s="2" t="s">
        <v>657</v>
      </c>
      <c r="C21" s="337" t="s">
        <v>1169</v>
      </c>
      <c r="D21" s="296"/>
      <c r="E21" s="296"/>
      <c r="F21" s="296"/>
      <c r="G21" s="296"/>
      <c r="H21" s="296"/>
      <c r="I21" s="296"/>
      <c r="J21" s="296"/>
    </row>
    <row r="22" spans="1:68" x14ac:dyDescent="0.25">
      <c r="B22" s="3">
        <v>17</v>
      </c>
      <c r="C22" s="361" t="s">
        <v>1170</v>
      </c>
      <c r="D22" s="28"/>
      <c r="E22" s="28"/>
      <c r="F22" s="28"/>
      <c r="G22" s="28"/>
      <c r="H22" s="28"/>
      <c r="I22" s="28"/>
      <c r="J22" s="28"/>
    </row>
    <row r="24" spans="1:68" ht="15" customHeight="1" x14ac:dyDescent="0.25">
      <c r="A24" s="312"/>
      <c r="B24" s="312"/>
      <c r="C24" s="312" t="s">
        <v>1171</v>
      </c>
      <c r="D24" s="312"/>
      <c r="E24" s="312"/>
      <c r="F24" s="312"/>
      <c r="G24" s="312"/>
      <c r="H24" s="312"/>
      <c r="I24" s="312"/>
      <c r="J24" s="312"/>
      <c r="K24" s="312"/>
      <c r="L24" s="340"/>
      <c r="M24" s="312"/>
      <c r="N24" s="312"/>
      <c r="O24" s="312"/>
      <c r="P24" s="312"/>
      <c r="Q24" s="312"/>
      <c r="R24" s="312"/>
    </row>
    <row r="25" spans="1:68" x14ac:dyDescent="0.25">
      <c r="A25" s="2" t="s">
        <v>1172</v>
      </c>
      <c r="C25" s="336" t="s">
        <v>1173</v>
      </c>
      <c r="D25"/>
      <c r="E25"/>
      <c r="F25"/>
      <c r="G25"/>
      <c r="H25"/>
      <c r="I25"/>
      <c r="J25"/>
    </row>
    <row r="26" spans="1:68" x14ac:dyDescent="0.25">
      <c r="A26" s="2" t="s">
        <v>647</v>
      </c>
      <c r="C26" s="337" t="s">
        <v>1174</v>
      </c>
      <c r="D26" s="296"/>
      <c r="E26" s="296"/>
      <c r="F26" s="296"/>
      <c r="G26" s="296"/>
      <c r="H26" s="296"/>
      <c r="I26" s="296"/>
      <c r="J26" s="296"/>
    </row>
    <row r="27" spans="1:68" x14ac:dyDescent="0.25">
      <c r="C27"/>
      <c r="D27"/>
      <c r="E27"/>
      <c r="F27"/>
      <c r="G27"/>
      <c r="H27"/>
      <c r="I27"/>
      <c r="J27"/>
    </row>
    <row r="29" spans="1:68" ht="15" customHeight="1" x14ac:dyDescent="0.25">
      <c r="A29" s="944" t="s">
        <v>1175</v>
      </c>
      <c r="B29" s="944"/>
      <c r="C29" s="945" t="s">
        <v>1176</v>
      </c>
      <c r="D29" s="329"/>
      <c r="E29" s="329"/>
      <c r="F29" s="329"/>
      <c r="G29" s="329"/>
      <c r="H29" s="329"/>
      <c r="I29" s="329"/>
      <c r="J29" s="329"/>
      <c r="K29" s="332"/>
      <c r="L29" s="368"/>
      <c r="M29" s="332"/>
      <c r="N29" s="332"/>
      <c r="O29" s="332"/>
      <c r="P29" s="332"/>
      <c r="Q29" s="332"/>
      <c r="R29" s="332"/>
      <c r="S29" s="369"/>
      <c r="T29" s="369"/>
      <c r="U29" s="369"/>
      <c r="V29" s="369"/>
      <c r="W29" s="369"/>
      <c r="X29" s="369"/>
      <c r="Y29" s="369"/>
      <c r="Z29" s="369"/>
      <c r="AA29" s="369"/>
      <c r="AB29" s="369"/>
      <c r="AC29" s="369"/>
      <c r="AD29" s="369"/>
      <c r="AE29" s="369"/>
      <c r="AF29" s="369"/>
      <c r="AG29" s="369"/>
      <c r="AH29" s="369"/>
      <c r="AI29" s="369"/>
      <c r="AJ29" s="369"/>
      <c r="AK29" s="369"/>
      <c r="AL29" s="369"/>
      <c r="AM29" s="369"/>
      <c r="AN29" s="369"/>
      <c r="AO29" s="369"/>
      <c r="AP29" s="369"/>
      <c r="AQ29" s="369"/>
      <c r="AR29" s="369"/>
      <c r="AS29" s="369"/>
      <c r="AT29" s="369"/>
      <c r="AU29" s="369"/>
      <c r="AV29" s="369"/>
      <c r="AW29" s="369"/>
      <c r="AX29" s="369"/>
      <c r="AY29" s="369"/>
      <c r="AZ29" s="369"/>
      <c r="BA29" s="369"/>
      <c r="BB29" s="369"/>
      <c r="BC29" s="369"/>
      <c r="BD29" s="369"/>
      <c r="BE29" s="369"/>
      <c r="BF29" s="369"/>
      <c r="BG29" s="369"/>
      <c r="BH29" s="369"/>
      <c r="BI29" s="369"/>
      <c r="BJ29" s="369"/>
      <c r="BK29" s="369"/>
      <c r="BL29" s="369"/>
      <c r="BM29" s="369"/>
      <c r="BN29" s="369"/>
      <c r="BO29" s="369"/>
      <c r="BP29" s="369"/>
    </row>
    <row r="30" spans="1:68" ht="15" customHeight="1" x14ac:dyDescent="0.25">
      <c r="A30" s="312"/>
      <c r="B30" s="312"/>
      <c r="C30" s="312" t="s">
        <v>1156</v>
      </c>
      <c r="D30" s="312"/>
      <c r="E30" s="312"/>
      <c r="F30" s="312"/>
      <c r="G30" s="312"/>
      <c r="H30" s="312"/>
      <c r="I30" s="312"/>
      <c r="J30" s="312"/>
      <c r="K30" s="312"/>
      <c r="L30" s="340"/>
      <c r="M30" s="312"/>
      <c r="N30" s="312"/>
      <c r="O30" s="312"/>
      <c r="P30" s="312"/>
      <c r="Q30" s="312"/>
      <c r="R30" s="312"/>
    </row>
    <row r="31" spans="1:68" ht="45" x14ac:dyDescent="0.25">
      <c r="A31" s="2" t="s">
        <v>979</v>
      </c>
      <c r="B31" s="3">
        <v>164</v>
      </c>
      <c r="C31" s="337" t="s">
        <v>1177</v>
      </c>
      <c r="D31" s="28"/>
      <c r="E31" s="28"/>
      <c r="F31" s="28"/>
      <c r="G31" s="28"/>
      <c r="H31" s="28"/>
      <c r="I31" s="28"/>
      <c r="J31" s="28"/>
    </row>
    <row r="32" spans="1:68" ht="15" customHeight="1" x14ac:dyDescent="0.25">
      <c r="C32" s="336"/>
      <c r="D32"/>
      <c r="E32"/>
      <c r="F32"/>
      <c r="G32"/>
      <c r="H32"/>
      <c r="I32"/>
      <c r="J32"/>
    </row>
    <row r="33" spans="1:18" ht="15" customHeight="1" x14ac:dyDescent="0.25">
      <c r="A33" s="312"/>
      <c r="B33" s="312"/>
      <c r="C33" s="312" t="s">
        <v>1162</v>
      </c>
      <c r="D33" s="312"/>
      <c r="E33" s="312"/>
      <c r="F33" s="312"/>
      <c r="G33" s="312"/>
      <c r="H33" s="312"/>
      <c r="I33" s="312"/>
      <c r="J33" s="312"/>
      <c r="K33" s="312"/>
      <c r="L33" s="340"/>
      <c r="M33" s="312"/>
      <c r="N33" s="312"/>
      <c r="O33" s="312"/>
      <c r="P33" s="312"/>
      <c r="Q33" s="312"/>
      <c r="R33" s="312"/>
    </row>
    <row r="34" spans="1:18" ht="15" customHeight="1" x14ac:dyDescent="0.25">
      <c r="A34" s="2" t="s">
        <v>1178</v>
      </c>
      <c r="C34" s="336" t="s">
        <v>1179</v>
      </c>
      <c r="D34"/>
      <c r="E34"/>
      <c r="F34"/>
      <c r="G34"/>
      <c r="H34"/>
      <c r="I34"/>
      <c r="J34"/>
    </row>
    <row r="35" spans="1:18" ht="30" x14ac:dyDescent="0.25">
      <c r="A35" s="2" t="s">
        <v>1180</v>
      </c>
      <c r="C35" s="519" t="s">
        <v>1181</v>
      </c>
      <c r="D35"/>
      <c r="E35"/>
      <c r="F35"/>
      <c r="G35"/>
      <c r="H35"/>
      <c r="I35"/>
      <c r="J35"/>
    </row>
    <row r="36" spans="1:18" ht="33.75" customHeight="1" x14ac:dyDescent="0.25">
      <c r="A36" s="2" t="s">
        <v>1182</v>
      </c>
      <c r="C36" s="299" t="s">
        <v>1183</v>
      </c>
      <c r="D36" s="296"/>
      <c r="E36" s="296"/>
      <c r="F36" s="296"/>
      <c r="G36" s="296"/>
      <c r="H36" s="296"/>
      <c r="I36" s="296"/>
      <c r="J36" s="296"/>
      <c r="N36" s="2" t="s">
        <v>1184</v>
      </c>
    </row>
    <row r="37" spans="1:18" ht="30" x14ac:dyDescent="0.25">
      <c r="A37" s="2" t="s">
        <v>983</v>
      </c>
      <c r="C37" s="307" t="s">
        <v>1185</v>
      </c>
      <c r="D37" s="330"/>
      <c r="E37" s="330"/>
      <c r="F37" s="330"/>
      <c r="G37" s="330"/>
      <c r="H37" s="330"/>
      <c r="I37" s="330"/>
      <c r="J37" s="330"/>
    </row>
    <row r="38" spans="1:18" ht="45" x14ac:dyDescent="0.25">
      <c r="A38" s="2" t="s">
        <v>872</v>
      </c>
      <c r="C38" s="299" t="s">
        <v>1186</v>
      </c>
      <c r="D38" s="296">
        <v>0</v>
      </c>
      <c r="E38" s="296">
        <v>0</v>
      </c>
      <c r="F38" s="296"/>
      <c r="G38" s="296"/>
      <c r="H38" s="296"/>
      <c r="I38" s="296"/>
      <c r="J38" s="296"/>
      <c r="N38" s="2" t="s">
        <v>1187</v>
      </c>
    </row>
    <row r="39" spans="1:18" ht="15" customHeight="1" x14ac:dyDescent="0.25">
      <c r="A39" s="2" t="s">
        <v>1188</v>
      </c>
      <c r="C39" s="299" t="s">
        <v>1189</v>
      </c>
      <c r="D39" s="296"/>
      <c r="E39" s="296"/>
      <c r="F39" s="296"/>
      <c r="G39" s="296"/>
      <c r="H39" s="296"/>
      <c r="I39" s="296"/>
      <c r="J39" s="296"/>
      <c r="L39" s="333" t="s">
        <v>1190</v>
      </c>
    </row>
    <row r="40" spans="1:18" ht="27.6" customHeight="1" x14ac:dyDescent="0.25">
      <c r="A40" s="2" t="s">
        <v>634</v>
      </c>
      <c r="C40" s="337" t="s">
        <v>1191</v>
      </c>
      <c r="D40" s="296"/>
      <c r="E40" s="296"/>
      <c r="F40" s="296"/>
      <c r="G40" s="296"/>
      <c r="H40" s="296"/>
      <c r="I40" s="296"/>
      <c r="J40" s="296"/>
    </row>
    <row r="41" spans="1:18" x14ac:dyDescent="0.25">
      <c r="A41" s="2" t="s">
        <v>638</v>
      </c>
      <c r="C41" s="363" t="s">
        <v>1192</v>
      </c>
      <c r="D41" s="296"/>
      <c r="E41" s="296"/>
      <c r="F41" s="296"/>
      <c r="G41" s="296"/>
      <c r="H41" s="296"/>
      <c r="I41" s="296"/>
      <c r="J41" s="296"/>
    </row>
    <row r="42" spans="1:18" ht="30" x14ac:dyDescent="0.25">
      <c r="A42" s="2" t="s">
        <v>430</v>
      </c>
      <c r="C42" s="337" t="s">
        <v>1193</v>
      </c>
      <c r="D42" s="296" t="s">
        <v>274</v>
      </c>
      <c r="E42" s="296" t="s">
        <v>274</v>
      </c>
      <c r="F42" s="296" t="s">
        <v>274</v>
      </c>
      <c r="G42" s="296" t="s">
        <v>274</v>
      </c>
      <c r="H42" s="296" t="s">
        <v>274</v>
      </c>
      <c r="I42" s="296" t="s">
        <v>274</v>
      </c>
      <c r="J42" s="296">
        <v>0</v>
      </c>
      <c r="K42" s="2" t="s">
        <v>274</v>
      </c>
    </row>
    <row r="43" spans="1:18" ht="45" x14ac:dyDescent="0.25">
      <c r="A43" s="2" t="s">
        <v>665</v>
      </c>
      <c r="C43" s="337" t="s">
        <v>1194</v>
      </c>
      <c r="D43" s="296"/>
      <c r="E43" s="296"/>
      <c r="F43" s="296"/>
      <c r="G43" s="296"/>
      <c r="H43" s="296"/>
      <c r="I43" s="296"/>
      <c r="J43" s="296"/>
      <c r="N43" s="2" t="s">
        <v>1195</v>
      </c>
    </row>
    <row r="44" spans="1:18" x14ac:dyDescent="0.25">
      <c r="A44" s="2" t="s">
        <v>874</v>
      </c>
      <c r="B44" s="3" t="s">
        <v>1196</v>
      </c>
      <c r="C44" s="299" t="s">
        <v>1197</v>
      </c>
      <c r="D44" s="296">
        <v>0</v>
      </c>
      <c r="E44" s="296">
        <v>0</v>
      </c>
      <c r="F44" s="296">
        <v>0</v>
      </c>
      <c r="G44" s="296">
        <v>0</v>
      </c>
      <c r="H44" s="296">
        <v>0</v>
      </c>
      <c r="I44" s="296">
        <v>0</v>
      </c>
      <c r="J44" s="296">
        <v>0</v>
      </c>
      <c r="L44" s="333" t="s">
        <v>1198</v>
      </c>
    </row>
    <row r="45" spans="1:18" ht="30" x14ac:dyDescent="0.25">
      <c r="A45" s="2" t="s">
        <v>984</v>
      </c>
      <c r="B45" s="3" t="s">
        <v>1196</v>
      </c>
      <c r="C45" s="337" t="s">
        <v>1199</v>
      </c>
      <c r="D45" s="296"/>
      <c r="E45" s="296"/>
      <c r="F45" s="296"/>
      <c r="G45" s="296"/>
      <c r="H45" s="296"/>
      <c r="I45" s="296"/>
      <c r="J45" s="296"/>
    </row>
    <row r="46" spans="1:18" x14ac:dyDescent="0.25">
      <c r="A46" s="2" t="s">
        <v>994</v>
      </c>
      <c r="B46" s="3" t="s">
        <v>1196</v>
      </c>
      <c r="C46" s="337" t="s">
        <v>1200</v>
      </c>
      <c r="D46" s="296"/>
      <c r="E46" s="296"/>
      <c r="F46" s="296"/>
      <c r="G46" s="296"/>
      <c r="H46" s="296"/>
      <c r="I46" s="296"/>
      <c r="J46" s="296"/>
    </row>
    <row r="47" spans="1:18" ht="30" x14ac:dyDescent="0.25">
      <c r="A47" s="2" t="s">
        <v>645</v>
      </c>
      <c r="C47" s="337" t="s">
        <v>1201</v>
      </c>
      <c r="D47" s="296"/>
      <c r="E47" s="296"/>
      <c r="F47" s="296"/>
      <c r="G47" s="296"/>
      <c r="H47" s="296"/>
      <c r="I47" s="296"/>
      <c r="J47" s="296"/>
    </row>
    <row r="48" spans="1:18" x14ac:dyDescent="0.25">
      <c r="A48" s="2" t="s">
        <v>687</v>
      </c>
      <c r="C48" s="336" t="s">
        <v>1202</v>
      </c>
      <c r="D48"/>
      <c r="E48"/>
      <c r="F48"/>
      <c r="G48"/>
      <c r="H48"/>
      <c r="I48"/>
      <c r="J48"/>
    </row>
    <row r="49" spans="1:68" x14ac:dyDescent="0.25">
      <c r="A49" s="2" t="s">
        <v>671</v>
      </c>
      <c r="C49" s="337" t="s">
        <v>1203</v>
      </c>
      <c r="D49" s="296"/>
      <c r="E49" s="296"/>
      <c r="F49" s="296"/>
      <c r="G49" s="296"/>
      <c r="H49" s="296"/>
      <c r="I49" s="296"/>
      <c r="J49" s="296"/>
    </row>
    <row r="50" spans="1:68" ht="30" x14ac:dyDescent="0.25">
      <c r="A50" s="2" t="s">
        <v>664</v>
      </c>
      <c r="C50" s="337" t="s">
        <v>1204</v>
      </c>
      <c r="D50" s="296"/>
      <c r="E50" s="296"/>
      <c r="F50" s="296"/>
      <c r="G50" s="296"/>
      <c r="H50" s="296"/>
      <c r="I50" s="296"/>
      <c r="J50" s="296"/>
    </row>
    <row r="51" spans="1:68" x14ac:dyDescent="0.25">
      <c r="A51" s="2" t="s">
        <v>1205</v>
      </c>
      <c r="B51" s="170">
        <v>65</v>
      </c>
      <c r="C51" s="178" t="s">
        <v>1206</v>
      </c>
      <c r="D51" s="169"/>
      <c r="E51" s="169"/>
      <c r="F51" s="169"/>
      <c r="G51" s="169"/>
      <c r="H51" s="169"/>
      <c r="I51" s="169"/>
      <c r="J51" s="169"/>
      <c r="K51" s="2" t="s">
        <v>1207</v>
      </c>
      <c r="Q51" s="2" t="s">
        <v>1208</v>
      </c>
      <c r="R51" s="2" t="s">
        <v>1209</v>
      </c>
    </row>
    <row r="52" spans="1:68" ht="15" customHeight="1" x14ac:dyDescent="0.25">
      <c r="A52" s="312"/>
      <c r="B52" s="312"/>
      <c r="C52" s="312" t="s">
        <v>1171</v>
      </c>
      <c r="D52" s="312"/>
      <c r="E52" s="312"/>
      <c r="F52" s="312"/>
      <c r="G52" s="312"/>
      <c r="H52" s="312"/>
      <c r="I52" s="312"/>
      <c r="J52" s="312"/>
      <c r="K52" s="312"/>
      <c r="L52" s="340"/>
      <c r="M52" s="312"/>
      <c r="N52" s="312"/>
      <c r="O52" s="312"/>
      <c r="P52" s="312"/>
      <c r="Q52" s="312"/>
      <c r="R52" s="312"/>
    </row>
    <row r="53" spans="1:68" ht="35.25" customHeight="1" x14ac:dyDescent="0.25">
      <c r="A53" s="2" t="s">
        <v>1210</v>
      </c>
      <c r="C53" s="299" t="s">
        <v>1211</v>
      </c>
      <c r="D53" s="296">
        <v>2</v>
      </c>
      <c r="E53" s="296">
        <v>2</v>
      </c>
      <c r="F53" s="296">
        <v>2</v>
      </c>
      <c r="G53" s="296">
        <v>2</v>
      </c>
      <c r="H53" s="296">
        <v>2</v>
      </c>
      <c r="I53" s="296">
        <v>2</v>
      </c>
      <c r="J53" s="296"/>
      <c r="K53" s="2" t="s">
        <v>1212</v>
      </c>
      <c r="M53" s="2" t="s">
        <v>1213</v>
      </c>
      <c r="P53" s="2" t="s">
        <v>1214</v>
      </c>
    </row>
    <row r="54" spans="1:68" x14ac:dyDescent="0.25">
      <c r="A54" s="2" t="s">
        <v>518</v>
      </c>
      <c r="C54" s="337" t="s">
        <v>1215</v>
      </c>
      <c r="D54" s="296"/>
      <c r="E54" s="296"/>
      <c r="F54" s="296"/>
      <c r="G54" s="296"/>
      <c r="H54" s="296"/>
      <c r="I54" s="296"/>
      <c r="J54" s="296"/>
    </row>
    <row r="57" spans="1:68" ht="15" customHeight="1" x14ac:dyDescent="0.25">
      <c r="A57" s="944" t="s">
        <v>1216</v>
      </c>
      <c r="B57" s="944"/>
      <c r="C57" s="945" t="s">
        <v>1217</v>
      </c>
      <c r="D57" s="329"/>
      <c r="E57" s="329"/>
      <c r="F57" s="329"/>
      <c r="G57" s="329"/>
      <c r="H57" s="329"/>
      <c r="I57" s="329"/>
      <c r="J57" s="329"/>
      <c r="K57" s="332"/>
      <c r="L57" s="368"/>
      <c r="M57" s="332"/>
      <c r="N57" s="332"/>
      <c r="O57" s="332"/>
      <c r="P57" s="332"/>
      <c r="Q57" s="332"/>
      <c r="R57" s="332"/>
      <c r="S57" s="369"/>
      <c r="T57" s="369"/>
      <c r="U57" s="369"/>
      <c r="V57" s="369"/>
      <c r="W57" s="369"/>
      <c r="X57" s="369"/>
      <c r="Y57" s="369"/>
      <c r="Z57" s="369"/>
      <c r="AA57" s="369"/>
      <c r="AB57" s="369"/>
      <c r="AC57" s="369"/>
      <c r="AD57" s="369"/>
      <c r="AE57" s="369"/>
      <c r="AF57" s="369"/>
      <c r="AG57" s="369"/>
      <c r="AH57" s="369"/>
      <c r="AI57" s="369"/>
      <c r="AJ57" s="369"/>
      <c r="AK57" s="369"/>
      <c r="AL57" s="369"/>
      <c r="AM57" s="369"/>
      <c r="AN57" s="369"/>
      <c r="AO57" s="369"/>
      <c r="AP57" s="369"/>
      <c r="AQ57" s="369"/>
      <c r="AR57" s="369"/>
      <c r="AS57" s="369"/>
      <c r="AT57" s="369"/>
      <c r="AU57" s="369"/>
      <c r="AV57" s="369"/>
      <c r="AW57" s="369"/>
      <c r="AX57" s="369"/>
      <c r="AY57" s="369"/>
      <c r="AZ57" s="369"/>
      <c r="BA57" s="369"/>
      <c r="BB57" s="369"/>
      <c r="BC57" s="369"/>
      <c r="BD57" s="369"/>
      <c r="BE57" s="369"/>
      <c r="BF57" s="369"/>
      <c r="BG57" s="369"/>
      <c r="BH57" s="369"/>
      <c r="BI57" s="369"/>
      <c r="BJ57" s="369"/>
      <c r="BK57" s="369"/>
      <c r="BL57" s="369"/>
      <c r="BM57" s="369"/>
      <c r="BN57" s="369"/>
      <c r="BO57" s="369"/>
      <c r="BP57" s="369"/>
    </row>
    <row r="58" spans="1:68" ht="15" customHeight="1" x14ac:dyDescent="0.25">
      <c r="A58" s="312"/>
      <c r="B58" s="312"/>
      <c r="C58" s="312" t="s">
        <v>1156</v>
      </c>
      <c r="D58" s="312"/>
      <c r="E58" s="312"/>
      <c r="F58" s="312"/>
      <c r="G58" s="312"/>
      <c r="H58" s="312"/>
      <c r="I58" s="312"/>
      <c r="J58" s="312"/>
      <c r="K58" s="312"/>
      <c r="L58" s="340"/>
      <c r="M58" s="312"/>
      <c r="N58" s="312"/>
      <c r="O58" s="312"/>
      <c r="P58" s="312"/>
      <c r="Q58" s="312"/>
      <c r="R58" s="312"/>
    </row>
    <row r="59" spans="1:68" ht="15" customHeight="1" x14ac:dyDescent="0.25">
      <c r="C59" s="366"/>
    </row>
    <row r="60" spans="1:68" ht="15" customHeight="1" x14ac:dyDescent="0.25">
      <c r="A60" s="312"/>
      <c r="B60" s="312"/>
      <c r="C60" s="312" t="s">
        <v>1218</v>
      </c>
      <c r="D60" s="312"/>
      <c r="E60" s="312"/>
      <c r="F60" s="312"/>
      <c r="G60" s="312"/>
      <c r="H60" s="312"/>
      <c r="I60" s="312"/>
      <c r="J60" s="312"/>
      <c r="K60" s="312"/>
      <c r="L60" s="340"/>
      <c r="M60" s="312"/>
      <c r="N60" s="312"/>
      <c r="O60" s="312"/>
      <c r="P60" s="312"/>
      <c r="Q60" s="312"/>
      <c r="R60" s="312"/>
    </row>
    <row r="61" spans="1:68" ht="45" x14ac:dyDescent="0.25">
      <c r="A61" s="2" t="s">
        <v>1219</v>
      </c>
      <c r="B61" s="3" t="s">
        <v>1220</v>
      </c>
      <c r="C61" s="299" t="s">
        <v>1221</v>
      </c>
      <c r="D61" s="296">
        <v>1</v>
      </c>
      <c r="E61" s="296">
        <v>2</v>
      </c>
      <c r="F61" s="296">
        <v>0</v>
      </c>
      <c r="G61" s="2">
        <v>0</v>
      </c>
      <c r="H61" s="296">
        <v>0</v>
      </c>
      <c r="I61" s="296">
        <v>2</v>
      </c>
      <c r="J61" s="296">
        <v>3</v>
      </c>
      <c r="K61" s="2">
        <v>2030</v>
      </c>
      <c r="P61" s="2" t="s">
        <v>1222</v>
      </c>
    </row>
    <row r="63" spans="1:68" ht="15" customHeight="1" x14ac:dyDescent="0.25">
      <c r="A63" s="312"/>
      <c r="B63" s="312"/>
      <c r="C63" s="312" t="s">
        <v>1171</v>
      </c>
      <c r="D63" s="312"/>
      <c r="E63" s="312"/>
      <c r="F63" s="312"/>
      <c r="G63" s="312"/>
      <c r="H63" s="312"/>
      <c r="I63" s="312"/>
      <c r="J63" s="312"/>
      <c r="K63" s="312"/>
      <c r="L63" s="340"/>
      <c r="M63" s="312"/>
      <c r="N63" s="312"/>
      <c r="O63" s="312"/>
      <c r="P63" s="312"/>
      <c r="Q63" s="312"/>
      <c r="R63" s="312"/>
    </row>
    <row r="68" spans="1:68" ht="15" customHeight="1" x14ac:dyDescent="0.25">
      <c r="A68" s="944" t="s">
        <v>1223</v>
      </c>
      <c r="B68" s="944"/>
      <c r="C68" s="945" t="s">
        <v>1224</v>
      </c>
      <c r="D68" s="329"/>
      <c r="E68" s="329"/>
      <c r="F68" s="329"/>
      <c r="G68" s="329"/>
      <c r="H68" s="329"/>
      <c r="I68" s="329"/>
      <c r="J68" s="329"/>
      <c r="K68" s="332"/>
      <c r="L68" s="368"/>
      <c r="M68" s="332"/>
      <c r="N68" s="332"/>
      <c r="O68" s="332"/>
      <c r="P68" s="332"/>
      <c r="Q68" s="332"/>
      <c r="R68" s="332"/>
      <c r="S68" s="369"/>
      <c r="T68" s="369"/>
      <c r="U68" s="369"/>
      <c r="V68" s="369"/>
      <c r="W68" s="369"/>
      <c r="X68" s="369"/>
      <c r="Y68" s="369"/>
      <c r="Z68" s="369"/>
      <c r="AA68" s="369"/>
      <c r="AB68" s="369"/>
      <c r="AC68" s="369"/>
      <c r="AD68" s="369"/>
      <c r="AE68" s="369"/>
      <c r="AF68" s="369"/>
      <c r="AG68" s="369"/>
      <c r="AH68" s="369"/>
      <c r="AI68" s="369"/>
      <c r="AJ68" s="369"/>
      <c r="AK68" s="369"/>
      <c r="AL68" s="369"/>
      <c r="AM68" s="369"/>
      <c r="AN68" s="369"/>
      <c r="AO68" s="369"/>
      <c r="AP68" s="369"/>
      <c r="AQ68" s="369"/>
      <c r="AR68" s="369"/>
      <c r="AS68" s="369"/>
      <c r="AT68" s="369"/>
      <c r="AU68" s="369"/>
      <c r="AV68" s="369"/>
      <c r="AW68" s="369"/>
      <c r="AX68" s="369"/>
      <c r="AY68" s="369"/>
      <c r="AZ68" s="369"/>
      <c r="BA68" s="369"/>
      <c r="BB68" s="369"/>
      <c r="BC68" s="369"/>
      <c r="BD68" s="369"/>
      <c r="BE68" s="369"/>
      <c r="BF68" s="369"/>
      <c r="BG68" s="369"/>
      <c r="BH68" s="369"/>
      <c r="BI68" s="369"/>
      <c r="BJ68" s="369"/>
      <c r="BK68" s="369"/>
      <c r="BL68" s="369"/>
      <c r="BM68" s="369"/>
      <c r="BN68" s="369"/>
      <c r="BO68" s="369"/>
      <c r="BP68" s="369"/>
    </row>
    <row r="69" spans="1:68" ht="15" customHeight="1" x14ac:dyDescent="0.25">
      <c r="A69" s="312"/>
      <c r="B69" s="312"/>
      <c r="C69" s="312" t="s">
        <v>1156</v>
      </c>
      <c r="D69" s="312"/>
      <c r="E69" s="312"/>
      <c r="F69" s="312"/>
      <c r="G69" s="312"/>
      <c r="H69" s="312"/>
      <c r="I69" s="312"/>
      <c r="J69" s="312"/>
      <c r="K69" s="312"/>
      <c r="L69" s="340"/>
      <c r="M69" s="312"/>
      <c r="N69" s="312"/>
      <c r="O69" s="312"/>
      <c r="P69" s="312"/>
      <c r="Q69" s="312"/>
      <c r="R69" s="312"/>
    </row>
    <row r="71" spans="1:68" ht="15" customHeight="1" x14ac:dyDescent="0.25">
      <c r="A71" s="312"/>
      <c r="B71" s="312"/>
      <c r="C71" s="312" t="s">
        <v>1218</v>
      </c>
      <c r="D71" s="312"/>
      <c r="E71" s="312"/>
      <c r="F71" s="312"/>
      <c r="G71" s="312"/>
      <c r="H71" s="312"/>
      <c r="I71" s="312"/>
      <c r="J71" s="312"/>
      <c r="K71" s="312"/>
      <c r="L71" s="340"/>
      <c r="M71" s="312"/>
      <c r="N71" s="312"/>
      <c r="O71" s="312"/>
      <c r="P71" s="312"/>
      <c r="Q71" s="312"/>
      <c r="R71" s="312"/>
    </row>
    <row r="72" spans="1:68" ht="30" x14ac:dyDescent="0.25">
      <c r="A72" s="2" t="s">
        <v>587</v>
      </c>
      <c r="C72" s="299" t="s">
        <v>1225</v>
      </c>
      <c r="D72" s="296">
        <v>3</v>
      </c>
      <c r="E72" s="296">
        <v>3</v>
      </c>
      <c r="F72" s="296">
        <v>3</v>
      </c>
      <c r="G72" s="296">
        <v>3</v>
      </c>
      <c r="H72" s="296">
        <v>3</v>
      </c>
      <c r="I72" s="296">
        <v>3</v>
      </c>
      <c r="J72" s="296"/>
      <c r="K72" s="2">
        <v>2025</v>
      </c>
    </row>
    <row r="73" spans="1:68" ht="45" x14ac:dyDescent="0.25">
      <c r="A73" s="2" t="s">
        <v>682</v>
      </c>
      <c r="C73" s="299" t="s">
        <v>1226</v>
      </c>
      <c r="D73" s="296">
        <v>2</v>
      </c>
      <c r="E73" s="296">
        <v>2</v>
      </c>
      <c r="F73" s="296">
        <v>3</v>
      </c>
      <c r="G73" s="296">
        <v>3</v>
      </c>
      <c r="H73" s="296">
        <v>3</v>
      </c>
      <c r="I73" s="296">
        <v>0</v>
      </c>
      <c r="J73" s="296">
        <v>3</v>
      </c>
      <c r="K73" s="2">
        <v>2026</v>
      </c>
      <c r="N73" s="2" t="s">
        <v>1227</v>
      </c>
    </row>
    <row r="74" spans="1:68" ht="41.1" customHeight="1" x14ac:dyDescent="0.25">
      <c r="A74" s="2" t="s">
        <v>684</v>
      </c>
      <c r="C74" s="307" t="s">
        <v>1228</v>
      </c>
      <c r="D74" s="330">
        <v>0</v>
      </c>
      <c r="E74" s="330">
        <v>2</v>
      </c>
      <c r="F74" s="330">
        <v>1</v>
      </c>
      <c r="G74" s="330">
        <v>1</v>
      </c>
      <c r="H74" s="330">
        <v>1</v>
      </c>
      <c r="I74" s="330">
        <v>1</v>
      </c>
      <c r="J74" s="330">
        <v>0</v>
      </c>
      <c r="K74" s="362" t="s">
        <v>274</v>
      </c>
      <c r="L74" s="333" t="s">
        <v>1229</v>
      </c>
      <c r="N74" s="2" t="s">
        <v>1230</v>
      </c>
    </row>
    <row r="75" spans="1:68" x14ac:dyDescent="0.25">
      <c r="A75" s="2" t="s">
        <v>649</v>
      </c>
      <c r="C75" s="337" t="s">
        <v>1231</v>
      </c>
      <c r="D75" s="296"/>
      <c r="E75" s="296"/>
      <c r="F75" s="296"/>
      <c r="G75" s="296"/>
      <c r="H75" s="296"/>
      <c r="I75" s="296"/>
      <c r="J75" s="296"/>
    </row>
    <row r="76" spans="1:68" ht="15" customHeight="1" x14ac:dyDescent="0.25">
      <c r="A76" s="2" t="s">
        <v>453</v>
      </c>
      <c r="B76" s="3">
        <v>48</v>
      </c>
      <c r="C76" s="94" t="s">
        <v>1232</v>
      </c>
      <c r="K76" s="2" t="s">
        <v>1207</v>
      </c>
      <c r="Q76" s="2" t="s">
        <v>1233</v>
      </c>
      <c r="R76" s="2" t="s">
        <v>1234</v>
      </c>
    </row>
    <row r="77" spans="1:68" ht="45" x14ac:dyDescent="0.25">
      <c r="B77" s="3">
        <v>12</v>
      </c>
      <c r="C77" s="337" t="s">
        <v>1235</v>
      </c>
      <c r="D77" s="28"/>
      <c r="E77" s="28"/>
      <c r="F77" s="28"/>
      <c r="G77" s="28"/>
      <c r="H77" s="28"/>
      <c r="I77" s="28"/>
      <c r="J77" s="28"/>
    </row>
    <row r="78" spans="1:68" ht="60" x14ac:dyDescent="0.25">
      <c r="A78" s="2" t="s">
        <v>693</v>
      </c>
      <c r="B78" s="3">
        <v>13</v>
      </c>
      <c r="C78" s="337" t="s">
        <v>1236</v>
      </c>
      <c r="D78" s="28"/>
      <c r="E78" s="28"/>
      <c r="F78" s="28"/>
      <c r="G78" s="28"/>
      <c r="H78" s="28"/>
      <c r="I78" s="28"/>
      <c r="J78" s="28"/>
    </row>
    <row r="79" spans="1:68" ht="45" x14ac:dyDescent="0.25">
      <c r="B79" s="3">
        <v>14</v>
      </c>
      <c r="C79" s="337" t="s">
        <v>1237</v>
      </c>
      <c r="D79" s="28"/>
      <c r="E79" s="28"/>
      <c r="F79" s="28"/>
      <c r="G79" s="28"/>
      <c r="H79" s="28"/>
      <c r="I79" s="28"/>
      <c r="J79" s="28"/>
    </row>
    <row r="80" spans="1:68" ht="30" x14ac:dyDescent="0.25">
      <c r="B80" s="3">
        <v>163</v>
      </c>
      <c r="C80" s="337" t="s">
        <v>1238</v>
      </c>
      <c r="D80" s="28"/>
      <c r="E80" s="28"/>
      <c r="F80" s="28"/>
      <c r="G80" s="28"/>
      <c r="H80" s="28"/>
      <c r="I80" s="28"/>
      <c r="J80" s="28"/>
    </row>
    <row r="81" spans="1:68" ht="15" customHeight="1" x14ac:dyDescent="0.25">
      <c r="A81" s="2" t="s">
        <v>610</v>
      </c>
      <c r="B81" s="3" t="s">
        <v>1239</v>
      </c>
      <c r="C81" s="94" t="s">
        <v>1240</v>
      </c>
      <c r="K81" s="2" t="s">
        <v>1207</v>
      </c>
      <c r="Q81" s="2" t="s">
        <v>1208</v>
      </c>
      <c r="R81" s="2" t="s">
        <v>1241</v>
      </c>
    </row>
    <row r="83" spans="1:68" ht="15" customHeight="1" x14ac:dyDescent="0.25">
      <c r="A83" s="312"/>
      <c r="B83" s="312"/>
      <c r="C83" s="312" t="s">
        <v>1171</v>
      </c>
      <c r="D83" s="312"/>
      <c r="E83" s="312"/>
      <c r="F83" s="312"/>
      <c r="G83" s="312"/>
      <c r="H83" s="312"/>
      <c r="I83" s="312"/>
      <c r="J83" s="312"/>
      <c r="K83" s="312"/>
      <c r="L83" s="340"/>
      <c r="M83" s="312"/>
      <c r="N83" s="312"/>
      <c r="O83" s="312"/>
      <c r="P83" s="312"/>
      <c r="Q83" s="312"/>
      <c r="R83" s="312"/>
    </row>
    <row r="84" spans="1:68" x14ac:dyDescent="0.25">
      <c r="A84" s="2" t="s">
        <v>689</v>
      </c>
      <c r="C84" s="337" t="s">
        <v>1242</v>
      </c>
      <c r="D84" s="296"/>
      <c r="E84" s="296"/>
      <c r="F84" s="296"/>
      <c r="G84" s="296"/>
      <c r="H84" s="296"/>
      <c r="I84" s="296"/>
      <c r="J84" s="296"/>
    </row>
    <row r="85" spans="1:68" x14ac:dyDescent="0.25">
      <c r="A85" s="2" t="s">
        <v>654</v>
      </c>
      <c r="C85" s="337" t="s">
        <v>1243</v>
      </c>
      <c r="D85" s="296"/>
      <c r="E85" s="296"/>
      <c r="F85" s="296"/>
      <c r="G85" s="296"/>
      <c r="H85" s="296"/>
      <c r="I85" s="296"/>
      <c r="J85" s="296"/>
    </row>
    <row r="86" spans="1:68" x14ac:dyDescent="0.25">
      <c r="A86" s="2" t="s">
        <v>662</v>
      </c>
      <c r="C86" s="337" t="s">
        <v>1244</v>
      </c>
      <c r="D86" s="296">
        <v>0</v>
      </c>
      <c r="E86" s="296">
        <v>0</v>
      </c>
      <c r="F86" s="296">
        <v>1</v>
      </c>
      <c r="G86" s="296">
        <v>1</v>
      </c>
      <c r="H86" s="296">
        <v>1</v>
      </c>
      <c r="I86" s="296">
        <v>0</v>
      </c>
      <c r="J86" s="296">
        <v>0</v>
      </c>
      <c r="K86" s="2" t="s">
        <v>1212</v>
      </c>
      <c r="P86" s="2" t="s">
        <v>1245</v>
      </c>
    </row>
    <row r="87" spans="1:68" x14ac:dyDescent="0.25">
      <c r="A87" s="2" t="s">
        <v>700</v>
      </c>
      <c r="C87" s="337" t="s">
        <v>1246</v>
      </c>
      <c r="D87" s="296"/>
      <c r="E87" s="296"/>
      <c r="F87" s="296"/>
      <c r="G87" s="296"/>
      <c r="H87" s="296"/>
      <c r="I87" s="296"/>
      <c r="J87" s="296"/>
    </row>
    <row r="88" spans="1:68" x14ac:dyDescent="0.25">
      <c r="A88" s="2" t="s">
        <v>691</v>
      </c>
      <c r="C88" s="336" t="s">
        <v>1247</v>
      </c>
      <c r="D88"/>
      <c r="E88"/>
      <c r="F88"/>
      <c r="G88"/>
      <c r="H88"/>
      <c r="I88"/>
      <c r="J88"/>
    </row>
    <row r="89" spans="1:68" ht="90" x14ac:dyDescent="0.25">
      <c r="A89" s="2" t="s">
        <v>700</v>
      </c>
      <c r="B89" s="3">
        <v>113</v>
      </c>
      <c r="C89" s="337" t="s">
        <v>1248</v>
      </c>
      <c r="D89" s="28"/>
      <c r="E89" s="28"/>
      <c r="F89" s="28"/>
      <c r="G89" s="28"/>
      <c r="H89" s="28"/>
      <c r="I89" s="28"/>
      <c r="J89" s="28"/>
    </row>
    <row r="90" spans="1:68" ht="15" customHeight="1" x14ac:dyDescent="0.25">
      <c r="C90" s="338"/>
    </row>
    <row r="96" spans="1:68" ht="15" customHeight="1" x14ac:dyDescent="0.25">
      <c r="A96" s="944" t="s">
        <v>1249</v>
      </c>
      <c r="B96" s="944"/>
      <c r="C96" s="945" t="s">
        <v>1224</v>
      </c>
      <c r="D96" s="329"/>
      <c r="E96" s="329"/>
      <c r="F96" s="329"/>
      <c r="G96" s="329"/>
      <c r="H96" s="329"/>
      <c r="I96" s="329"/>
      <c r="J96" s="329"/>
      <c r="K96" s="332"/>
      <c r="L96" s="368"/>
      <c r="M96" s="332"/>
      <c r="N96" s="332"/>
      <c r="O96" s="332"/>
      <c r="P96" s="332"/>
      <c r="Q96" s="332"/>
      <c r="R96" s="332"/>
      <c r="S96" s="369"/>
      <c r="T96" s="369"/>
      <c r="U96" s="369"/>
      <c r="V96" s="369"/>
      <c r="W96" s="369"/>
      <c r="X96" s="369"/>
      <c r="Y96" s="369"/>
      <c r="Z96" s="369"/>
      <c r="AA96" s="369"/>
      <c r="AB96" s="369"/>
      <c r="AC96" s="369"/>
      <c r="AD96" s="369"/>
      <c r="AE96" s="369"/>
      <c r="AF96" s="369"/>
      <c r="AG96" s="369"/>
      <c r="AH96" s="369"/>
      <c r="AI96" s="369"/>
      <c r="AJ96" s="369"/>
      <c r="AK96" s="369"/>
      <c r="AL96" s="369"/>
      <c r="AM96" s="369"/>
      <c r="AN96" s="369"/>
      <c r="AO96" s="369"/>
      <c r="AP96" s="369"/>
      <c r="AQ96" s="369"/>
      <c r="AR96" s="369"/>
      <c r="AS96" s="369"/>
      <c r="AT96" s="369"/>
      <c r="AU96" s="369"/>
      <c r="AV96" s="369"/>
      <c r="AW96" s="369"/>
      <c r="AX96" s="369"/>
      <c r="AY96" s="369"/>
      <c r="AZ96" s="369"/>
      <c r="BA96" s="369"/>
      <c r="BB96" s="369"/>
      <c r="BC96" s="369"/>
      <c r="BD96" s="369"/>
      <c r="BE96" s="369"/>
      <c r="BF96" s="369"/>
      <c r="BG96" s="369"/>
      <c r="BH96" s="369"/>
      <c r="BI96" s="369"/>
      <c r="BJ96" s="369"/>
      <c r="BK96" s="369"/>
      <c r="BL96" s="369"/>
      <c r="BM96" s="369"/>
      <c r="BN96" s="369"/>
      <c r="BO96" s="369"/>
      <c r="BP96" s="369"/>
    </row>
    <row r="97" spans="1:18" ht="15" customHeight="1" x14ac:dyDescent="0.25">
      <c r="A97" s="2" t="s">
        <v>640</v>
      </c>
      <c r="B97" s="3">
        <v>155</v>
      </c>
      <c r="C97" s="177" t="s">
        <v>1250</v>
      </c>
      <c r="D97" s="118"/>
      <c r="E97" s="118"/>
      <c r="F97" s="118"/>
      <c r="G97" s="118"/>
      <c r="H97" s="118"/>
      <c r="I97" s="118"/>
      <c r="J97" s="118"/>
      <c r="K97" s="2">
        <v>2030</v>
      </c>
      <c r="M97" s="2" t="s">
        <v>1251</v>
      </c>
      <c r="Q97" s="2" t="s">
        <v>1252</v>
      </c>
      <c r="R97" s="2" t="s">
        <v>1253</v>
      </c>
    </row>
    <row r="98" spans="1:18" ht="15" customHeight="1" x14ac:dyDescent="0.25">
      <c r="A98" s="2" t="s">
        <v>599</v>
      </c>
      <c r="B98" s="3">
        <v>92</v>
      </c>
      <c r="C98" s="94" t="s">
        <v>1254</v>
      </c>
      <c r="K98" s="2" t="s">
        <v>1207</v>
      </c>
      <c r="M98" s="2" t="s">
        <v>1251</v>
      </c>
      <c r="Q98" s="2" t="s">
        <v>1208</v>
      </c>
      <c r="R98" s="2" t="s">
        <v>1255</v>
      </c>
    </row>
    <row r="99" spans="1:18" ht="15" customHeight="1" x14ac:dyDescent="0.25">
      <c r="A99" s="2" t="s">
        <v>697</v>
      </c>
      <c r="B99" s="3">
        <v>47</v>
      </c>
      <c r="C99" s="94" t="s">
        <v>1256</v>
      </c>
      <c r="K99" s="2" t="s">
        <v>1207</v>
      </c>
      <c r="Q99" s="2" t="s">
        <v>1257</v>
      </c>
      <c r="R99" s="2" t="s">
        <v>1258</v>
      </c>
    </row>
    <row r="100" spans="1:18" ht="15" customHeight="1" x14ac:dyDescent="0.25">
      <c r="A100" s="2" t="s">
        <v>613</v>
      </c>
      <c r="B100" s="3">
        <v>55</v>
      </c>
      <c r="C100" s="94" t="s">
        <v>1259</v>
      </c>
      <c r="K100" s="2" t="s">
        <v>1207</v>
      </c>
      <c r="N100" s="2" t="s">
        <v>1260</v>
      </c>
      <c r="Q100" s="2" t="s">
        <v>1257</v>
      </c>
      <c r="R100" s="2" t="s">
        <v>1261</v>
      </c>
    </row>
    <row r="101" spans="1:18" x14ac:dyDescent="0.25">
      <c r="A101" s="2" t="s">
        <v>698</v>
      </c>
      <c r="B101" s="3">
        <v>56</v>
      </c>
      <c r="C101" s="94" t="s">
        <v>1262</v>
      </c>
      <c r="K101" s="2" t="s">
        <v>1207</v>
      </c>
      <c r="Q101" s="2" t="s">
        <v>1208</v>
      </c>
      <c r="R101" s="2" t="s">
        <v>1263</v>
      </c>
    </row>
    <row r="102" spans="1:18" x14ac:dyDescent="0.25">
      <c r="A102" s="2" t="s">
        <v>712</v>
      </c>
      <c r="B102" s="3">
        <v>148</v>
      </c>
      <c r="C102" s="94" t="s">
        <v>1264</v>
      </c>
      <c r="K102" s="2" t="s">
        <v>1207</v>
      </c>
      <c r="Q102" s="2" t="s">
        <v>1208</v>
      </c>
      <c r="R102" s="2" t="s">
        <v>1265</v>
      </c>
    </row>
    <row r="103" spans="1:18" x14ac:dyDescent="0.25">
      <c r="A103" s="2" t="s">
        <v>714</v>
      </c>
      <c r="B103" s="3">
        <v>52</v>
      </c>
      <c r="C103" s="94" t="s">
        <v>1266</v>
      </c>
      <c r="K103" s="2" t="s">
        <v>1207</v>
      </c>
      <c r="Q103" s="2" t="s">
        <v>1208</v>
      </c>
      <c r="R103" s="2" t="s">
        <v>1267</v>
      </c>
    </row>
    <row r="104" spans="1:18" ht="15.75" customHeight="1" x14ac:dyDescent="0.25">
      <c r="A104" s="2" t="s">
        <v>710</v>
      </c>
      <c r="B104" s="3">
        <v>51</v>
      </c>
      <c r="C104" s="94" t="s">
        <v>1268</v>
      </c>
      <c r="K104" s="2" t="s">
        <v>1207</v>
      </c>
      <c r="N104" s="2" t="s">
        <v>1269</v>
      </c>
      <c r="Q104" s="2" t="s">
        <v>1257</v>
      </c>
      <c r="R104" s="2" t="s">
        <v>1270</v>
      </c>
    </row>
    <row r="105" spans="1:18" ht="15.75" customHeight="1" x14ac:dyDescent="0.25">
      <c r="A105" s="2" t="s">
        <v>719</v>
      </c>
      <c r="B105" s="3">
        <v>86</v>
      </c>
      <c r="C105" s="94" t="s">
        <v>1271</v>
      </c>
      <c r="K105" s="2" t="s">
        <v>1207</v>
      </c>
      <c r="N105" s="2" t="s">
        <v>1269</v>
      </c>
      <c r="Q105" s="2" t="s">
        <v>1208</v>
      </c>
      <c r="R105" s="2" t="s">
        <v>1272</v>
      </c>
    </row>
    <row r="106" spans="1:18" x14ac:dyDescent="0.25">
      <c r="A106" s="2" t="s">
        <v>630</v>
      </c>
      <c r="B106" s="3">
        <v>126</v>
      </c>
      <c r="C106" s="94" t="s">
        <v>1273</v>
      </c>
      <c r="K106" s="2" t="s">
        <v>1207</v>
      </c>
      <c r="Q106" s="2" t="s">
        <v>1208</v>
      </c>
      <c r="R106" s="2" t="s">
        <v>1274</v>
      </c>
    </row>
    <row r="107" spans="1:18" x14ac:dyDescent="0.25">
      <c r="A107" s="2" t="s">
        <v>1275</v>
      </c>
      <c r="B107" s="3">
        <v>50</v>
      </c>
      <c r="C107" s="94" t="s">
        <v>1276</v>
      </c>
      <c r="K107" s="2" t="s">
        <v>1207</v>
      </c>
      <c r="Q107" s="2" t="s">
        <v>1257</v>
      </c>
      <c r="R107" s="2" t="s">
        <v>1277</v>
      </c>
    </row>
    <row r="108" spans="1:18" x14ac:dyDescent="0.25">
      <c r="A108" s="2" t="s">
        <v>1278</v>
      </c>
      <c r="B108" s="169">
        <v>108</v>
      </c>
      <c r="C108" s="178" t="s">
        <v>1279</v>
      </c>
      <c r="D108" s="169"/>
      <c r="E108" s="169"/>
      <c r="F108" s="169"/>
      <c r="G108" s="169"/>
      <c r="H108" s="169"/>
      <c r="I108" s="169"/>
      <c r="J108" s="169"/>
      <c r="K108" s="2" t="s">
        <v>1207</v>
      </c>
      <c r="Q108" s="2" t="s">
        <v>1208</v>
      </c>
      <c r="R108" s="2" t="s">
        <v>1280</v>
      </c>
    </row>
    <row r="109" spans="1:18" x14ac:dyDescent="0.25">
      <c r="A109" s="2" t="s">
        <v>1281</v>
      </c>
      <c r="B109" s="169">
        <v>147</v>
      </c>
      <c r="C109" s="178" t="s">
        <v>1282</v>
      </c>
      <c r="D109" s="169"/>
      <c r="E109" s="169"/>
      <c r="F109" s="169"/>
      <c r="G109" s="169"/>
      <c r="H109" s="169"/>
      <c r="I109" s="169"/>
      <c r="J109" s="169"/>
      <c r="K109" s="2" t="s">
        <v>1207</v>
      </c>
      <c r="Q109" s="2" t="s">
        <v>1208</v>
      </c>
      <c r="R109" s="2" t="s">
        <v>1283</v>
      </c>
    </row>
    <row r="110" spans="1:18" x14ac:dyDescent="0.25">
      <c r="A110" s="2" t="s">
        <v>1284</v>
      </c>
      <c r="B110" s="169">
        <v>156</v>
      </c>
      <c r="C110" s="178" t="s">
        <v>1285</v>
      </c>
      <c r="D110" s="169"/>
      <c r="E110" s="169"/>
      <c r="F110" s="169"/>
      <c r="G110" s="169"/>
      <c r="H110" s="169"/>
      <c r="I110" s="169"/>
      <c r="J110" s="169"/>
      <c r="K110" s="2" t="s">
        <v>1207</v>
      </c>
      <c r="Q110" s="2" t="s">
        <v>1208</v>
      </c>
      <c r="R110" s="2" t="s">
        <v>1286</v>
      </c>
    </row>
    <row r="111" spans="1:18" x14ac:dyDescent="0.25">
      <c r="A111" s="2" t="s">
        <v>1287</v>
      </c>
      <c r="B111" s="170">
        <v>136</v>
      </c>
      <c r="C111" s="178" t="s">
        <v>1288</v>
      </c>
      <c r="D111" s="169"/>
      <c r="E111" s="169"/>
      <c r="F111" s="169"/>
      <c r="G111" s="169"/>
      <c r="H111" s="169"/>
      <c r="I111" s="169"/>
      <c r="J111" s="169"/>
      <c r="K111" s="2" t="s">
        <v>1207</v>
      </c>
      <c r="Q111" s="2" t="s">
        <v>1208</v>
      </c>
      <c r="R111" s="2" t="s">
        <v>1289</v>
      </c>
    </row>
    <row r="112" spans="1:18" x14ac:dyDescent="0.25">
      <c r="A112" s="2" t="s">
        <v>1290</v>
      </c>
      <c r="B112" s="170">
        <v>63</v>
      </c>
      <c r="C112" s="178" t="s">
        <v>1291</v>
      </c>
      <c r="D112" s="169"/>
      <c r="E112" s="169"/>
      <c r="F112" s="169"/>
      <c r="G112" s="169"/>
      <c r="H112" s="169"/>
      <c r="I112" s="169"/>
      <c r="J112" s="169"/>
      <c r="K112" s="2">
        <v>2026</v>
      </c>
      <c r="Q112" s="2" t="s">
        <v>1208</v>
      </c>
      <c r="R112" s="2" t="s">
        <v>1292</v>
      </c>
    </row>
    <row r="113" spans="1:18" x14ac:dyDescent="0.25">
      <c r="A113" s="2" t="s">
        <v>1293</v>
      </c>
      <c r="B113" s="170">
        <v>64</v>
      </c>
      <c r="C113" s="178" t="s">
        <v>1294</v>
      </c>
      <c r="D113" s="169"/>
      <c r="E113" s="169"/>
      <c r="F113" s="169"/>
      <c r="G113" s="169"/>
      <c r="H113" s="169"/>
      <c r="I113" s="169"/>
      <c r="J113" s="169"/>
      <c r="K113" s="2">
        <v>2026</v>
      </c>
      <c r="Q113" s="2" t="s">
        <v>1257</v>
      </c>
      <c r="R113" s="2" t="s">
        <v>1292</v>
      </c>
    </row>
    <row r="114" spans="1:18" x14ac:dyDescent="0.25">
      <c r="A114" s="2" t="s">
        <v>1295</v>
      </c>
      <c r="B114" s="170">
        <v>46</v>
      </c>
      <c r="C114" s="178" t="s">
        <v>1296</v>
      </c>
      <c r="D114" s="169"/>
      <c r="E114" s="169"/>
      <c r="F114" s="169"/>
      <c r="G114" s="169"/>
      <c r="H114" s="169"/>
      <c r="I114" s="169"/>
      <c r="J114" s="169"/>
      <c r="K114" s="2">
        <v>2026</v>
      </c>
      <c r="Q114" s="2" t="s">
        <v>1257</v>
      </c>
      <c r="R114" s="2" t="s">
        <v>1297</v>
      </c>
    </row>
    <row r="115" spans="1:18" x14ac:dyDescent="0.25">
      <c r="A115" s="2" t="s">
        <v>1298</v>
      </c>
      <c r="B115" s="170">
        <v>49</v>
      </c>
      <c r="C115" s="178" t="s">
        <v>1299</v>
      </c>
      <c r="D115" s="169"/>
      <c r="E115" s="169"/>
      <c r="F115" s="169"/>
      <c r="G115" s="169"/>
      <c r="H115" s="169"/>
      <c r="I115" s="169"/>
      <c r="J115" s="169"/>
      <c r="K115" s="2" t="s">
        <v>1207</v>
      </c>
      <c r="Q115" s="2" t="s">
        <v>1208</v>
      </c>
      <c r="R115" s="2" t="s">
        <v>1300</v>
      </c>
    </row>
    <row r="116" spans="1:18" ht="15" customHeight="1" x14ac:dyDescent="0.25">
      <c r="D116"/>
      <c r="E116"/>
      <c r="F116"/>
      <c r="G116"/>
      <c r="H116"/>
      <c r="I116"/>
      <c r="J116"/>
    </row>
    <row r="117" spans="1:18" ht="15" customHeight="1" x14ac:dyDescent="0.25">
      <c r="D117"/>
      <c r="E117"/>
      <c r="F117"/>
      <c r="G117"/>
      <c r="H117"/>
      <c r="I117"/>
      <c r="J117"/>
    </row>
    <row r="123" spans="1:18" ht="15" customHeight="1" x14ac:dyDescent="0.25">
      <c r="C123" s="366" t="s">
        <v>1301</v>
      </c>
    </row>
    <row r="124" spans="1:18" ht="15" customHeight="1" x14ac:dyDescent="0.25">
      <c r="A124" s="2" t="s">
        <v>1178</v>
      </c>
      <c r="C124" s="336" t="s">
        <v>1003</v>
      </c>
    </row>
    <row r="125" spans="1:18" ht="15" customHeight="1" x14ac:dyDescent="0.25">
      <c r="A125" s="2" t="s">
        <v>1302</v>
      </c>
      <c r="C125" s="336" t="s">
        <v>1303</v>
      </c>
    </row>
    <row r="126" spans="1:18" ht="15" customHeight="1" x14ac:dyDescent="0.25">
      <c r="A126" s="2" t="s">
        <v>1304</v>
      </c>
      <c r="C126" s="336" t="s">
        <v>1005</v>
      </c>
    </row>
    <row r="127" spans="1:18" ht="15" customHeight="1" x14ac:dyDescent="0.25">
      <c r="A127" s="2" t="s">
        <v>1305</v>
      </c>
      <c r="C127" s="336" t="s">
        <v>1306</v>
      </c>
    </row>
    <row r="128" spans="1:18" ht="15" customHeight="1" x14ac:dyDescent="0.25">
      <c r="A128" s="2" t="s">
        <v>1307</v>
      </c>
      <c r="C128" s="336" t="s">
        <v>1308</v>
      </c>
    </row>
    <row r="129" spans="1:18" ht="15" customHeight="1" x14ac:dyDescent="0.25">
      <c r="A129" s="2" t="s">
        <v>1309</v>
      </c>
      <c r="C129" s="373" t="s">
        <v>1310</v>
      </c>
    </row>
    <row r="130" spans="1:18" ht="15" customHeight="1" x14ac:dyDescent="0.25">
      <c r="A130" s="2" t="s">
        <v>1311</v>
      </c>
      <c r="C130" s="374" t="s">
        <v>1312</v>
      </c>
    </row>
    <row r="131" spans="1:18" x14ac:dyDescent="0.25">
      <c r="A131" s="2" t="s">
        <v>1313</v>
      </c>
      <c r="B131" s="3" t="s">
        <v>1314</v>
      </c>
      <c r="C131" s="361" t="s">
        <v>1315</v>
      </c>
      <c r="D131" s="28">
        <v>1</v>
      </c>
      <c r="E131" s="28">
        <v>1</v>
      </c>
      <c r="F131" s="28">
        <v>3</v>
      </c>
      <c r="G131" s="28">
        <v>3</v>
      </c>
      <c r="H131" s="28">
        <v>3</v>
      </c>
      <c r="I131" s="28">
        <v>3</v>
      </c>
      <c r="J131" s="28">
        <v>3</v>
      </c>
    </row>
    <row r="132" spans="1:18" ht="15" customHeight="1" x14ac:dyDescent="0.25">
      <c r="A132" s="2" t="s">
        <v>642</v>
      </c>
      <c r="B132" s="3">
        <v>79</v>
      </c>
      <c r="C132" s="94" t="s">
        <v>1316</v>
      </c>
      <c r="K132" s="2">
        <v>2030</v>
      </c>
      <c r="M132" s="2" t="s">
        <v>1251</v>
      </c>
      <c r="Q132" s="2" t="s">
        <v>1317</v>
      </c>
      <c r="R132" s="2" t="s">
        <v>1318</v>
      </c>
    </row>
    <row r="133" spans="1:18" ht="15" customHeight="1" x14ac:dyDescent="0.25">
      <c r="A133" s="2" t="s">
        <v>702</v>
      </c>
      <c r="B133" s="3">
        <v>87</v>
      </c>
      <c r="C133" s="94" t="s">
        <v>1319</v>
      </c>
      <c r="K133" s="2">
        <v>2030</v>
      </c>
      <c r="M133" s="2" t="s">
        <v>1251</v>
      </c>
      <c r="N133" s="2" t="s">
        <v>1320</v>
      </c>
      <c r="Q133" s="2" t="s">
        <v>1252</v>
      </c>
      <c r="R133" s="2" t="s">
        <v>1321</v>
      </c>
    </row>
    <row r="134" spans="1:18" ht="15" customHeight="1" x14ac:dyDescent="0.25">
      <c r="A134" s="2" t="s">
        <v>704</v>
      </c>
      <c r="B134" s="3" t="s">
        <v>1322</v>
      </c>
      <c r="C134" s="94" t="s">
        <v>1323</v>
      </c>
      <c r="K134" s="2">
        <v>2030</v>
      </c>
      <c r="M134" s="2" t="s">
        <v>1251</v>
      </c>
      <c r="N134" s="2" t="s">
        <v>1320</v>
      </c>
      <c r="Q134" s="2" t="s">
        <v>1317</v>
      </c>
      <c r="R134" s="2" t="s">
        <v>1324</v>
      </c>
    </row>
    <row r="135" spans="1:18" ht="20.25" customHeight="1" x14ac:dyDescent="0.25">
      <c r="A135" s="2" t="s">
        <v>717</v>
      </c>
      <c r="B135" s="3">
        <v>58</v>
      </c>
      <c r="C135" s="94" t="s">
        <v>1325</v>
      </c>
      <c r="K135" s="2" t="s">
        <v>1207</v>
      </c>
      <c r="N135" s="2" t="s">
        <v>1326</v>
      </c>
      <c r="Q135" s="2" t="s">
        <v>1208</v>
      </c>
      <c r="R135" s="2" t="s">
        <v>1327</v>
      </c>
    </row>
  </sheetData>
  <mergeCells count="9">
    <mergeCell ref="F1:I1"/>
    <mergeCell ref="D1:E1"/>
    <mergeCell ref="A4:C4"/>
    <mergeCell ref="A2:C2"/>
    <mergeCell ref="A96:C96"/>
    <mergeCell ref="A29:C29"/>
    <mergeCell ref="A68:C68"/>
    <mergeCell ref="A9:C9"/>
    <mergeCell ref="A57:C57"/>
  </mergeCells>
  <phoneticPr fontId="28" type="noConversion"/>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FC38E-E1CE-46C4-842D-5BEAABA4CD20}">
  <dimension ref="A1:W37"/>
  <sheetViews>
    <sheetView zoomScale="55" zoomScaleNormal="55" workbookViewId="0">
      <selection activeCell="H9" sqref="H9"/>
    </sheetView>
  </sheetViews>
  <sheetFormatPr defaultRowHeight="15" x14ac:dyDescent="0.25"/>
  <cols>
    <col min="3" max="3" width="58.5703125" customWidth="1"/>
    <col min="4" max="4" width="87.42578125" style="42" customWidth="1"/>
    <col min="5" max="5" width="16.140625" style="42" customWidth="1"/>
    <col min="6" max="6" width="19.85546875" customWidth="1"/>
  </cols>
  <sheetData>
    <row r="1" spans="1:23" x14ac:dyDescent="0.25">
      <c r="A1" s="106"/>
      <c r="B1" s="107" t="s">
        <v>1328</v>
      </c>
      <c r="C1" s="108"/>
      <c r="D1" s="164"/>
      <c r="E1" s="164"/>
      <c r="F1" s="109"/>
      <c r="G1" s="109"/>
      <c r="H1" s="108"/>
      <c r="I1" s="108"/>
      <c r="J1" s="108"/>
      <c r="K1" s="108"/>
      <c r="L1" s="108"/>
      <c r="M1" s="108"/>
      <c r="N1" s="108"/>
      <c r="O1" s="108"/>
      <c r="P1" s="108"/>
      <c r="Q1" s="108"/>
      <c r="R1" s="108"/>
      <c r="S1" s="108"/>
      <c r="T1" s="108"/>
      <c r="U1" s="108"/>
      <c r="V1" s="108"/>
      <c r="W1" s="108"/>
    </row>
    <row r="2" spans="1:23" x14ac:dyDescent="0.25">
      <c r="A2" s="106"/>
      <c r="B2" s="108" t="s">
        <v>1329</v>
      </c>
      <c r="C2" s="108"/>
      <c r="D2" s="164"/>
      <c r="E2" s="164"/>
      <c r="F2" s="106"/>
      <c r="G2" s="106"/>
      <c r="H2" s="108"/>
      <c r="I2" s="108"/>
      <c r="J2" s="108"/>
      <c r="K2" s="108"/>
      <c r="L2" s="108"/>
      <c r="M2" s="108"/>
      <c r="N2" s="108"/>
      <c r="O2" s="108"/>
      <c r="P2" s="108"/>
      <c r="Q2" s="108"/>
      <c r="R2" s="108"/>
      <c r="S2" s="108"/>
      <c r="T2" s="108"/>
      <c r="U2" s="108"/>
      <c r="V2" s="108"/>
      <c r="W2" s="108"/>
    </row>
    <row r="3" spans="1:23" x14ac:dyDescent="0.25">
      <c r="A3" s="106"/>
      <c r="B3" s="108"/>
      <c r="C3" s="108"/>
      <c r="D3" s="164"/>
      <c r="E3" s="164"/>
      <c r="F3" s="106"/>
      <c r="G3" s="106"/>
      <c r="H3" s="108"/>
      <c r="I3" s="108"/>
      <c r="J3" s="108"/>
      <c r="K3" s="108"/>
      <c r="L3" s="108"/>
      <c r="M3" s="108"/>
      <c r="N3" s="108"/>
      <c r="O3" s="108"/>
      <c r="P3" s="108"/>
      <c r="Q3" s="108"/>
      <c r="R3" s="108"/>
      <c r="S3" s="108"/>
      <c r="T3" s="108"/>
      <c r="U3" s="108"/>
      <c r="V3" s="108"/>
      <c r="W3" s="108"/>
    </row>
    <row r="4" spans="1:23" ht="22.5" x14ac:dyDescent="0.25">
      <c r="A4" s="110" t="s">
        <v>146</v>
      </c>
      <c r="B4" s="111" t="s">
        <v>1330</v>
      </c>
      <c r="C4" s="111" t="s">
        <v>1331</v>
      </c>
      <c r="D4" s="165" t="s">
        <v>1332</v>
      </c>
      <c r="E4" s="166" t="s">
        <v>1333</v>
      </c>
      <c r="F4" s="112" t="s">
        <v>1334</v>
      </c>
      <c r="G4" s="109"/>
      <c r="H4" s="107"/>
      <c r="I4" s="107"/>
      <c r="J4" s="107"/>
      <c r="K4" s="107"/>
      <c r="L4" s="107"/>
      <c r="M4" s="107"/>
      <c r="N4" s="107"/>
      <c r="O4" s="107"/>
      <c r="P4" s="107"/>
      <c r="Q4" s="107"/>
      <c r="R4" s="107"/>
      <c r="S4" s="107"/>
      <c r="T4" s="107"/>
      <c r="U4" s="107"/>
      <c r="V4" s="107"/>
      <c r="W4" s="107"/>
    </row>
    <row r="5" spans="1:23" ht="12" customHeight="1" x14ac:dyDescent="0.25">
      <c r="A5" s="106" t="s">
        <v>1335</v>
      </c>
      <c r="B5" s="108">
        <v>155</v>
      </c>
      <c r="C5" s="108" t="s">
        <v>1336</v>
      </c>
      <c r="D5" s="167" t="s">
        <v>1250</v>
      </c>
      <c r="E5" s="167" t="s">
        <v>274</v>
      </c>
      <c r="F5" s="113" t="s">
        <v>1337</v>
      </c>
      <c r="G5" s="106"/>
      <c r="H5" s="108"/>
      <c r="I5" s="108"/>
      <c r="J5" s="108"/>
      <c r="K5" s="108"/>
      <c r="L5" s="108"/>
      <c r="M5" s="108"/>
      <c r="N5" s="108"/>
      <c r="O5" s="108"/>
      <c r="P5" s="108"/>
      <c r="Q5" s="108"/>
      <c r="R5" s="108"/>
      <c r="S5" s="108"/>
      <c r="T5" s="108"/>
      <c r="U5" s="108"/>
      <c r="V5" s="108"/>
      <c r="W5" s="108"/>
    </row>
    <row r="6" spans="1:23" ht="21" customHeight="1" x14ac:dyDescent="0.25">
      <c r="A6" s="106" t="s">
        <v>1338</v>
      </c>
      <c r="B6" s="108">
        <v>79</v>
      </c>
      <c r="C6" s="108" t="s">
        <v>1339</v>
      </c>
      <c r="D6" s="121" t="s">
        <v>1316</v>
      </c>
      <c r="E6" s="121" t="s">
        <v>1340</v>
      </c>
      <c r="F6" s="106" t="s">
        <v>1337</v>
      </c>
      <c r="G6" s="106"/>
      <c r="H6" s="108"/>
      <c r="I6" s="108"/>
      <c r="J6" s="108"/>
      <c r="K6" s="108"/>
      <c r="L6" s="108"/>
      <c r="M6" s="108"/>
      <c r="N6" s="108"/>
      <c r="O6" s="108"/>
      <c r="P6" s="108"/>
      <c r="Q6" s="108"/>
      <c r="R6" s="108"/>
      <c r="S6" s="108"/>
      <c r="T6" s="108"/>
      <c r="U6" s="108"/>
      <c r="V6" s="108"/>
      <c r="W6" s="108"/>
    </row>
    <row r="7" spans="1:23" ht="25.35" customHeight="1" x14ac:dyDescent="0.25">
      <c r="A7" s="106" t="s">
        <v>1338</v>
      </c>
      <c r="B7" s="108">
        <v>87</v>
      </c>
      <c r="C7" s="108" t="s">
        <v>1341</v>
      </c>
      <c r="D7" s="121" t="s">
        <v>1319</v>
      </c>
      <c r="E7" s="121" t="s">
        <v>623</v>
      </c>
      <c r="F7" s="106" t="s">
        <v>1337</v>
      </c>
      <c r="G7" s="106"/>
      <c r="H7" s="108"/>
      <c r="I7" s="108"/>
      <c r="J7" s="108"/>
      <c r="K7" s="108"/>
      <c r="L7" s="108"/>
      <c r="M7" s="108"/>
      <c r="N7" s="108"/>
      <c r="O7" s="108"/>
      <c r="P7" s="108"/>
      <c r="Q7" s="108"/>
      <c r="R7" s="108"/>
      <c r="S7" s="108"/>
      <c r="T7" s="108"/>
      <c r="U7" s="108"/>
      <c r="V7" s="108"/>
      <c r="W7" s="108"/>
    </row>
    <row r="8" spans="1:23" ht="12" customHeight="1" x14ac:dyDescent="0.25">
      <c r="A8" s="106" t="s">
        <v>1342</v>
      </c>
      <c r="B8" s="108">
        <v>123</v>
      </c>
      <c r="C8" s="108" t="s">
        <v>1343</v>
      </c>
      <c r="D8" s="121" t="s">
        <v>1344</v>
      </c>
      <c r="E8" s="121" t="s">
        <v>274</v>
      </c>
      <c r="F8" s="106" t="s">
        <v>1337</v>
      </c>
      <c r="G8" s="106"/>
      <c r="H8" s="108"/>
      <c r="I8" s="108"/>
      <c r="J8" s="108"/>
      <c r="K8" s="108"/>
      <c r="L8" s="108"/>
      <c r="M8" s="108"/>
      <c r="N8" s="108"/>
      <c r="O8" s="108"/>
      <c r="P8" s="108"/>
      <c r="Q8" s="108"/>
      <c r="R8" s="108"/>
      <c r="S8" s="108"/>
      <c r="T8" s="108"/>
      <c r="U8" s="108"/>
      <c r="V8" s="108"/>
      <c r="W8" s="108"/>
    </row>
    <row r="9" spans="1:23" ht="27" customHeight="1" x14ac:dyDescent="0.25">
      <c r="A9" s="106" t="s">
        <v>1342</v>
      </c>
      <c r="B9" s="108">
        <v>131</v>
      </c>
      <c r="C9" s="108" t="s">
        <v>1345</v>
      </c>
      <c r="D9" s="121" t="s">
        <v>1323</v>
      </c>
      <c r="E9" s="121" t="s">
        <v>1340</v>
      </c>
      <c r="F9" s="106" t="s">
        <v>1337</v>
      </c>
      <c r="G9" s="106"/>
      <c r="H9" s="108"/>
      <c r="I9" s="108"/>
      <c r="J9" s="108"/>
      <c r="K9" s="108"/>
      <c r="L9" s="108"/>
      <c r="M9" s="108"/>
      <c r="N9" s="108"/>
      <c r="O9" s="108"/>
      <c r="P9" s="108"/>
      <c r="Q9" s="108"/>
      <c r="R9" s="108"/>
      <c r="S9" s="108"/>
      <c r="T9" s="108"/>
      <c r="U9" s="108"/>
      <c r="V9" s="108"/>
      <c r="W9" s="108"/>
    </row>
    <row r="10" spans="1:23" ht="24.75" customHeight="1" x14ac:dyDescent="0.25">
      <c r="A10" s="106" t="s">
        <v>1346</v>
      </c>
      <c r="B10" s="108">
        <v>92</v>
      </c>
      <c r="C10" s="108" t="s">
        <v>1347</v>
      </c>
      <c r="D10" s="121" t="s">
        <v>1254</v>
      </c>
      <c r="E10" s="121" t="s">
        <v>274</v>
      </c>
      <c r="F10" s="106" t="s">
        <v>1337</v>
      </c>
      <c r="G10" s="106"/>
      <c r="H10" s="108"/>
      <c r="I10" s="108"/>
      <c r="J10" s="108"/>
      <c r="K10" s="108"/>
      <c r="L10" s="108"/>
      <c r="M10" s="108"/>
      <c r="N10" s="108"/>
      <c r="O10" s="108"/>
      <c r="P10" s="108"/>
      <c r="Q10" s="108"/>
      <c r="R10" s="108"/>
      <c r="S10" s="108"/>
      <c r="T10" s="108"/>
      <c r="U10" s="108"/>
      <c r="V10" s="108"/>
      <c r="W10" s="108"/>
    </row>
    <row r="11" spans="1:23" ht="24" customHeight="1" x14ac:dyDescent="0.25">
      <c r="A11" s="114" t="s">
        <v>1348</v>
      </c>
      <c r="B11" s="115">
        <v>97</v>
      </c>
      <c r="C11" s="115" t="s">
        <v>1349</v>
      </c>
      <c r="D11" s="168" t="s">
        <v>1350</v>
      </c>
      <c r="E11" s="168" t="s">
        <v>1351</v>
      </c>
      <c r="F11" s="114" t="s">
        <v>1352</v>
      </c>
      <c r="G11" s="106"/>
      <c r="H11" s="108"/>
      <c r="I11" s="108"/>
      <c r="J11" s="108"/>
      <c r="K11" s="108"/>
      <c r="L11" s="108"/>
      <c r="M11" s="108"/>
      <c r="N11" s="108"/>
      <c r="O11" s="108"/>
      <c r="P11" s="108"/>
      <c r="Q11" s="108"/>
      <c r="R11" s="108"/>
      <c r="S11" s="108"/>
      <c r="T11" s="108"/>
      <c r="U11" s="108"/>
      <c r="V11" s="108"/>
      <c r="W11" s="108"/>
    </row>
    <row r="12" spans="1:23" ht="12" customHeight="1" x14ac:dyDescent="0.25">
      <c r="A12" s="113" t="s">
        <v>1353</v>
      </c>
      <c r="B12" s="116">
        <v>48</v>
      </c>
      <c r="C12" s="116" t="s">
        <v>1354</v>
      </c>
      <c r="D12" s="121" t="s">
        <v>1232</v>
      </c>
      <c r="E12" s="121" t="s">
        <v>1355</v>
      </c>
      <c r="F12" s="113" t="s">
        <v>1337</v>
      </c>
      <c r="G12" s="106"/>
      <c r="H12" s="108"/>
      <c r="I12" s="108"/>
      <c r="J12" s="108"/>
      <c r="K12" s="108"/>
      <c r="L12" s="108"/>
      <c r="M12" s="108"/>
      <c r="N12" s="108"/>
      <c r="O12" s="108"/>
      <c r="P12" s="108"/>
      <c r="Q12" s="108"/>
      <c r="R12" s="108"/>
      <c r="S12" s="108"/>
      <c r="T12" s="108"/>
      <c r="U12" s="108"/>
      <c r="V12" s="108"/>
      <c r="W12" s="108"/>
    </row>
    <row r="13" spans="1:23" ht="12" customHeight="1" x14ac:dyDescent="0.25">
      <c r="A13" s="114" t="s">
        <v>1356</v>
      </c>
      <c r="B13" s="115">
        <v>152</v>
      </c>
      <c r="C13" s="115" t="s">
        <v>1357</v>
      </c>
      <c r="D13" s="168" t="s">
        <v>1358</v>
      </c>
      <c r="E13" s="168" t="s">
        <v>1355</v>
      </c>
      <c r="F13" s="114" t="s">
        <v>1359</v>
      </c>
      <c r="G13" s="106"/>
      <c r="H13" s="108"/>
      <c r="I13" s="108"/>
      <c r="J13" s="108"/>
      <c r="K13" s="108"/>
      <c r="L13" s="108"/>
      <c r="M13" s="108"/>
      <c r="N13" s="108"/>
      <c r="O13" s="108"/>
      <c r="P13" s="108"/>
      <c r="Q13" s="108"/>
      <c r="R13" s="108"/>
      <c r="S13" s="108"/>
      <c r="T13" s="108"/>
      <c r="U13" s="108"/>
      <c r="V13" s="108"/>
      <c r="W13" s="108"/>
    </row>
    <row r="14" spans="1:23" ht="22.5" customHeight="1" x14ac:dyDescent="0.25">
      <c r="A14" s="113" t="s">
        <v>1360</v>
      </c>
      <c r="B14" s="116">
        <v>10</v>
      </c>
      <c r="C14" s="117" t="s">
        <v>1361</v>
      </c>
      <c r="D14" s="121" t="s">
        <v>1362</v>
      </c>
      <c r="E14" s="121" t="s">
        <v>1363</v>
      </c>
      <c r="F14" s="113" t="s">
        <v>1352</v>
      </c>
      <c r="G14" s="106"/>
      <c r="H14" s="108"/>
      <c r="I14" s="108"/>
      <c r="J14" s="108"/>
      <c r="K14" s="108"/>
      <c r="L14" s="108"/>
      <c r="M14" s="108"/>
      <c r="N14" s="108"/>
      <c r="O14" s="108"/>
      <c r="P14" s="108"/>
      <c r="Q14" s="108"/>
      <c r="R14" s="108"/>
      <c r="S14" s="108"/>
      <c r="T14" s="108"/>
      <c r="U14" s="108"/>
      <c r="V14" s="108"/>
      <c r="W14" s="108"/>
    </row>
    <row r="15" spans="1:23" ht="12" customHeight="1" x14ac:dyDescent="0.25">
      <c r="A15" s="106" t="s">
        <v>1360</v>
      </c>
      <c r="B15" s="108">
        <v>166</v>
      </c>
      <c r="C15" s="108" t="s">
        <v>1364</v>
      </c>
      <c r="D15" s="121" t="s">
        <v>1365</v>
      </c>
      <c r="E15" s="121" t="s">
        <v>1366</v>
      </c>
      <c r="F15" s="106" t="s">
        <v>1367</v>
      </c>
      <c r="G15" s="106"/>
      <c r="H15" s="108"/>
      <c r="I15" s="108"/>
      <c r="J15" s="108"/>
      <c r="K15" s="108"/>
      <c r="L15" s="108"/>
      <c r="M15" s="108"/>
      <c r="N15" s="108"/>
      <c r="O15" s="108"/>
      <c r="P15" s="108"/>
      <c r="Q15" s="108"/>
      <c r="R15" s="108"/>
      <c r="S15" s="108"/>
      <c r="T15" s="108"/>
      <c r="U15" s="108"/>
      <c r="V15" s="108"/>
      <c r="W15" s="108"/>
    </row>
    <row r="16" spans="1:23" ht="22.5" customHeight="1" x14ac:dyDescent="0.25">
      <c r="A16" s="106" t="s">
        <v>1368</v>
      </c>
      <c r="B16" s="108">
        <v>162</v>
      </c>
      <c r="C16" s="108" t="s">
        <v>1369</v>
      </c>
      <c r="D16" s="121" t="s">
        <v>1370</v>
      </c>
      <c r="E16" s="121" t="s">
        <v>1363</v>
      </c>
      <c r="F16" s="106" t="s">
        <v>1371</v>
      </c>
      <c r="G16" s="106"/>
      <c r="H16" s="108"/>
      <c r="I16" s="108"/>
      <c r="J16" s="108"/>
      <c r="K16" s="108"/>
      <c r="L16" s="108"/>
      <c r="M16" s="108"/>
      <c r="N16" s="108"/>
      <c r="O16" s="108"/>
      <c r="P16" s="108"/>
      <c r="Q16" s="108"/>
      <c r="R16" s="108"/>
      <c r="S16" s="108"/>
      <c r="T16" s="108"/>
      <c r="U16" s="108"/>
      <c r="V16" s="108"/>
      <c r="W16" s="108"/>
    </row>
    <row r="17" spans="1:23" ht="22.5" customHeight="1" x14ac:dyDescent="0.25">
      <c r="A17" s="114" t="s">
        <v>1372</v>
      </c>
      <c r="B17" s="115">
        <v>47</v>
      </c>
      <c r="C17" s="115" t="s">
        <v>1373</v>
      </c>
      <c r="D17" s="168" t="s">
        <v>1256</v>
      </c>
      <c r="E17" s="168" t="s">
        <v>1363</v>
      </c>
      <c r="F17" s="114" t="s">
        <v>1337</v>
      </c>
      <c r="G17" s="106"/>
      <c r="H17" s="108"/>
      <c r="I17" s="108"/>
      <c r="J17" s="108"/>
      <c r="K17" s="108"/>
      <c r="L17" s="108"/>
      <c r="M17" s="108"/>
      <c r="N17" s="108"/>
      <c r="O17" s="108"/>
      <c r="P17" s="108"/>
      <c r="Q17" s="108"/>
      <c r="R17" s="108"/>
      <c r="S17" s="108"/>
      <c r="T17" s="108"/>
      <c r="U17" s="108"/>
      <c r="V17" s="108"/>
      <c r="W17" s="108"/>
    </row>
    <row r="18" spans="1:23" ht="21.75" customHeight="1" x14ac:dyDescent="0.25">
      <c r="A18" s="113" t="s">
        <v>1374</v>
      </c>
      <c r="B18" s="116">
        <v>11</v>
      </c>
      <c r="C18" s="116" t="s">
        <v>1375</v>
      </c>
      <c r="D18" s="121" t="s">
        <v>1376</v>
      </c>
      <c r="E18" s="121" t="s">
        <v>274</v>
      </c>
      <c r="F18" s="113" t="s">
        <v>1352</v>
      </c>
      <c r="G18" s="106"/>
      <c r="H18" s="108"/>
      <c r="I18" s="108"/>
      <c r="J18" s="108"/>
      <c r="K18" s="108"/>
      <c r="L18" s="108"/>
      <c r="M18" s="108"/>
      <c r="N18" s="108"/>
      <c r="O18" s="108"/>
      <c r="P18" s="108"/>
      <c r="Q18" s="108"/>
      <c r="R18" s="108"/>
      <c r="S18" s="108"/>
      <c r="T18" s="108"/>
      <c r="U18" s="108"/>
      <c r="V18" s="108"/>
      <c r="W18" s="108"/>
    </row>
    <row r="19" spans="1:23" ht="26.25" customHeight="1" x14ac:dyDescent="0.25">
      <c r="A19" s="106" t="s">
        <v>1377</v>
      </c>
      <c r="B19" s="108">
        <v>55</v>
      </c>
      <c r="C19" s="108" t="s">
        <v>1378</v>
      </c>
      <c r="D19" s="121" t="s">
        <v>1259</v>
      </c>
      <c r="E19" s="121" t="s">
        <v>1379</v>
      </c>
      <c r="F19" s="106" t="s">
        <v>1337</v>
      </c>
      <c r="G19" s="106"/>
      <c r="H19" s="108"/>
      <c r="I19" s="108"/>
      <c r="J19" s="108"/>
      <c r="K19" s="108"/>
      <c r="L19" s="108"/>
      <c r="M19" s="108"/>
      <c r="N19" s="108"/>
      <c r="O19" s="108"/>
      <c r="P19" s="108"/>
      <c r="Q19" s="108"/>
      <c r="R19" s="108"/>
      <c r="S19" s="108"/>
      <c r="T19" s="108"/>
      <c r="U19" s="108"/>
      <c r="V19" s="108"/>
      <c r="W19" s="108"/>
    </row>
    <row r="20" spans="1:23" ht="24.75" customHeight="1" x14ac:dyDescent="0.25">
      <c r="A20" s="106" t="s">
        <v>1380</v>
      </c>
      <c r="B20" s="108">
        <v>56</v>
      </c>
      <c r="C20" s="108" t="s">
        <v>1381</v>
      </c>
      <c r="D20" s="121" t="s">
        <v>1262</v>
      </c>
      <c r="E20" s="121" t="s">
        <v>274</v>
      </c>
      <c r="F20" s="106" t="s">
        <v>1337</v>
      </c>
      <c r="G20" s="106"/>
      <c r="H20" s="108"/>
      <c r="I20" s="108"/>
      <c r="J20" s="108"/>
      <c r="K20" s="108"/>
      <c r="L20" s="108"/>
      <c r="M20" s="108"/>
      <c r="N20" s="108"/>
      <c r="O20" s="108"/>
      <c r="P20" s="108"/>
      <c r="Q20" s="108"/>
      <c r="R20" s="108"/>
      <c r="S20" s="108"/>
      <c r="T20" s="108"/>
      <c r="U20" s="108"/>
      <c r="V20" s="108"/>
      <c r="W20" s="108"/>
    </row>
    <row r="21" spans="1:23" ht="22.5" customHeight="1" x14ac:dyDescent="0.25">
      <c r="A21" s="106" t="s">
        <v>1382</v>
      </c>
      <c r="B21" s="108">
        <v>58</v>
      </c>
      <c r="C21" s="108" t="s">
        <v>1383</v>
      </c>
      <c r="D21" s="121" t="s">
        <v>1325</v>
      </c>
      <c r="E21" s="121" t="s">
        <v>1212</v>
      </c>
      <c r="F21" s="106" t="s">
        <v>1337</v>
      </c>
      <c r="G21" s="106"/>
      <c r="H21" s="108"/>
      <c r="I21" s="108"/>
      <c r="J21" s="108"/>
      <c r="K21" s="108"/>
      <c r="L21" s="108"/>
      <c r="M21" s="108"/>
      <c r="N21" s="108"/>
      <c r="O21" s="108"/>
      <c r="P21" s="108"/>
      <c r="Q21" s="108"/>
      <c r="R21" s="108"/>
      <c r="S21" s="108"/>
      <c r="T21" s="108"/>
      <c r="U21" s="108"/>
      <c r="V21" s="108"/>
      <c r="W21" s="108"/>
    </row>
    <row r="22" spans="1:23" ht="21" customHeight="1" x14ac:dyDescent="0.25">
      <c r="A22" s="106" t="s">
        <v>1382</v>
      </c>
      <c r="B22" s="108">
        <v>148</v>
      </c>
      <c r="C22" s="108" t="s">
        <v>1384</v>
      </c>
      <c r="D22" s="121" t="s">
        <v>1264</v>
      </c>
      <c r="E22" s="121" t="s">
        <v>274</v>
      </c>
      <c r="F22" s="106" t="s">
        <v>1337</v>
      </c>
      <c r="G22" s="106"/>
      <c r="H22" s="108"/>
      <c r="I22" s="108"/>
      <c r="J22" s="108"/>
      <c r="K22" s="108"/>
      <c r="L22" s="108"/>
      <c r="M22" s="108"/>
      <c r="N22" s="108"/>
      <c r="O22" s="108"/>
      <c r="P22" s="108"/>
      <c r="Q22" s="108"/>
      <c r="R22" s="108"/>
      <c r="S22" s="108"/>
      <c r="T22" s="108"/>
      <c r="U22" s="108"/>
      <c r="V22" s="108"/>
      <c r="W22" s="108"/>
    </row>
    <row r="23" spans="1:23" ht="24.75" customHeight="1" x14ac:dyDescent="0.25">
      <c r="A23" s="114" t="s">
        <v>1385</v>
      </c>
      <c r="B23" s="115">
        <v>52</v>
      </c>
      <c r="C23" s="115" t="s">
        <v>1386</v>
      </c>
      <c r="D23" s="168" t="s">
        <v>1266</v>
      </c>
      <c r="E23" s="168" t="s">
        <v>274</v>
      </c>
      <c r="F23" s="114" t="s">
        <v>1337</v>
      </c>
      <c r="G23" s="106"/>
      <c r="H23" s="108"/>
      <c r="I23" s="108"/>
      <c r="J23" s="108"/>
      <c r="K23" s="108"/>
      <c r="L23" s="108"/>
      <c r="M23" s="108"/>
      <c r="N23" s="108"/>
      <c r="O23" s="108"/>
      <c r="P23" s="108"/>
      <c r="Q23" s="108"/>
      <c r="R23" s="108"/>
      <c r="S23" s="108"/>
      <c r="T23" s="108"/>
      <c r="U23" s="108"/>
      <c r="V23" s="108"/>
      <c r="W23" s="108"/>
    </row>
    <row r="24" spans="1:23" ht="22.5" customHeight="1" x14ac:dyDescent="0.25">
      <c r="A24" s="113" t="s">
        <v>1387</v>
      </c>
      <c r="B24" s="116">
        <v>51</v>
      </c>
      <c r="C24" s="116" t="s">
        <v>1388</v>
      </c>
      <c r="D24" s="121" t="s">
        <v>1268</v>
      </c>
      <c r="E24" s="121" t="s">
        <v>1379</v>
      </c>
      <c r="F24" s="113" t="s">
        <v>1337</v>
      </c>
      <c r="G24" s="106"/>
      <c r="H24" s="108"/>
      <c r="I24" s="108"/>
      <c r="J24" s="108"/>
      <c r="K24" s="108"/>
      <c r="L24" s="108"/>
      <c r="M24" s="108"/>
      <c r="N24" s="108"/>
      <c r="O24" s="108"/>
      <c r="P24" s="108"/>
      <c r="Q24" s="108"/>
      <c r="R24" s="108"/>
      <c r="S24" s="108"/>
      <c r="T24" s="108"/>
      <c r="U24" s="108"/>
      <c r="V24" s="108"/>
      <c r="W24" s="108"/>
    </row>
    <row r="25" spans="1:23" ht="24.75" customHeight="1" x14ac:dyDescent="0.25">
      <c r="A25" s="114" t="s">
        <v>1389</v>
      </c>
      <c r="B25" s="115">
        <v>86</v>
      </c>
      <c r="C25" s="115" t="s">
        <v>1390</v>
      </c>
      <c r="D25" s="168" t="s">
        <v>1271</v>
      </c>
      <c r="E25" s="168" t="s">
        <v>1391</v>
      </c>
      <c r="F25" s="114" t="s">
        <v>1337</v>
      </c>
      <c r="G25" s="106"/>
      <c r="H25" s="108"/>
      <c r="I25" s="108"/>
      <c r="J25" s="108"/>
      <c r="K25" s="108"/>
      <c r="L25" s="108"/>
      <c r="M25" s="108"/>
      <c r="N25" s="108"/>
      <c r="O25" s="108"/>
      <c r="P25" s="108"/>
      <c r="Q25" s="108"/>
      <c r="R25" s="108"/>
      <c r="S25" s="108"/>
      <c r="T25" s="108"/>
      <c r="U25" s="108"/>
      <c r="V25" s="108"/>
      <c r="W25" s="108"/>
    </row>
    <row r="26" spans="1:23" ht="12" customHeight="1" x14ac:dyDescent="0.25">
      <c r="A26" s="113" t="s">
        <v>1392</v>
      </c>
      <c r="B26" s="116">
        <v>126</v>
      </c>
      <c r="C26" s="116" t="s">
        <v>1393</v>
      </c>
      <c r="D26" s="121" t="s">
        <v>1273</v>
      </c>
      <c r="E26" s="121" t="s">
        <v>274</v>
      </c>
      <c r="F26" s="113" t="s">
        <v>1337</v>
      </c>
      <c r="G26" s="106"/>
      <c r="H26" s="108"/>
      <c r="I26" s="108"/>
      <c r="J26" s="108"/>
      <c r="K26" s="108"/>
      <c r="L26" s="108"/>
      <c r="M26" s="108"/>
      <c r="N26" s="108"/>
      <c r="O26" s="108"/>
      <c r="P26" s="108"/>
      <c r="Q26" s="108"/>
      <c r="R26" s="108"/>
      <c r="S26" s="108"/>
      <c r="T26" s="108"/>
      <c r="U26" s="108"/>
      <c r="V26" s="108"/>
      <c r="W26" s="108"/>
    </row>
    <row r="27" spans="1:23" ht="24" customHeight="1" x14ac:dyDescent="0.25">
      <c r="A27" s="106" t="s">
        <v>1394</v>
      </c>
      <c r="B27" s="108">
        <v>50</v>
      </c>
      <c r="C27" s="108" t="s">
        <v>1395</v>
      </c>
      <c r="D27" s="121" t="s">
        <v>1276</v>
      </c>
      <c r="E27" s="121" t="s">
        <v>1396</v>
      </c>
      <c r="F27" s="106" t="s">
        <v>1337</v>
      </c>
      <c r="G27" s="106"/>
      <c r="H27" s="108"/>
      <c r="I27" s="108"/>
      <c r="J27" s="108"/>
      <c r="K27" s="108"/>
      <c r="L27" s="108"/>
      <c r="M27" s="108"/>
      <c r="N27" s="108"/>
      <c r="O27" s="108"/>
      <c r="P27" s="108"/>
      <c r="Q27" s="108"/>
      <c r="R27" s="108"/>
      <c r="S27" s="108"/>
      <c r="T27" s="108"/>
      <c r="U27" s="108"/>
      <c r="V27" s="108"/>
      <c r="W27" s="108"/>
    </row>
    <row r="28" spans="1:23" ht="12" customHeight="1" x14ac:dyDescent="0.25">
      <c r="A28" s="106" t="s">
        <v>1394</v>
      </c>
      <c r="B28" s="108">
        <v>108</v>
      </c>
      <c r="C28" s="108" t="s">
        <v>1397</v>
      </c>
      <c r="D28" s="121" t="s">
        <v>1279</v>
      </c>
      <c r="E28" s="121" t="s">
        <v>274</v>
      </c>
      <c r="F28" s="106" t="s">
        <v>1337</v>
      </c>
      <c r="G28" s="106"/>
      <c r="H28" s="108"/>
      <c r="I28" s="108"/>
      <c r="J28" s="108"/>
      <c r="K28" s="108"/>
      <c r="L28" s="108"/>
      <c r="M28" s="108"/>
      <c r="N28" s="108"/>
      <c r="O28" s="108"/>
      <c r="P28" s="108"/>
      <c r="Q28" s="108"/>
      <c r="R28" s="108"/>
      <c r="S28" s="108"/>
      <c r="T28" s="108"/>
      <c r="U28" s="108"/>
      <c r="V28" s="108"/>
      <c r="W28" s="108"/>
    </row>
    <row r="29" spans="1:23" ht="12" customHeight="1" x14ac:dyDescent="0.25">
      <c r="A29" s="106" t="s">
        <v>1394</v>
      </c>
      <c r="B29" s="108">
        <v>147</v>
      </c>
      <c r="C29" s="108" t="s">
        <v>1398</v>
      </c>
      <c r="D29" s="121" t="s">
        <v>1282</v>
      </c>
      <c r="E29" s="121" t="s">
        <v>274</v>
      </c>
      <c r="F29" s="106" t="s">
        <v>1337</v>
      </c>
      <c r="G29" s="106"/>
      <c r="H29" s="108"/>
      <c r="I29" s="108"/>
      <c r="J29" s="108"/>
      <c r="K29" s="108"/>
      <c r="L29" s="108"/>
      <c r="M29" s="108"/>
      <c r="N29" s="108"/>
      <c r="O29" s="108"/>
      <c r="P29" s="108"/>
      <c r="Q29" s="108"/>
      <c r="R29" s="108"/>
      <c r="S29" s="108"/>
      <c r="T29" s="108"/>
      <c r="U29" s="108"/>
      <c r="V29" s="108"/>
      <c r="W29" s="108"/>
    </row>
    <row r="30" spans="1:23" ht="23.25" customHeight="1" x14ac:dyDescent="0.25">
      <c r="A30" s="114" t="s">
        <v>1394</v>
      </c>
      <c r="B30" s="115">
        <v>156</v>
      </c>
      <c r="C30" s="115" t="s">
        <v>1399</v>
      </c>
      <c r="D30" s="168" t="s">
        <v>1285</v>
      </c>
      <c r="E30" s="168" t="s">
        <v>1391</v>
      </c>
      <c r="F30" s="114" t="s">
        <v>1337</v>
      </c>
      <c r="G30" s="106"/>
      <c r="H30" s="108"/>
      <c r="I30" s="108"/>
      <c r="J30" s="108"/>
      <c r="K30" s="108"/>
      <c r="L30" s="108"/>
      <c r="M30" s="108"/>
      <c r="N30" s="108"/>
      <c r="O30" s="108"/>
      <c r="P30" s="108"/>
      <c r="Q30" s="108"/>
      <c r="R30" s="108"/>
      <c r="S30" s="108"/>
      <c r="T30" s="108"/>
      <c r="U30" s="108"/>
      <c r="V30" s="108"/>
      <c r="W30" s="108"/>
    </row>
    <row r="31" spans="1:23" ht="26.25" customHeight="1" x14ac:dyDescent="0.25">
      <c r="A31" s="113" t="s">
        <v>1400</v>
      </c>
      <c r="B31" s="116">
        <v>165</v>
      </c>
      <c r="C31" s="116" t="s">
        <v>1401</v>
      </c>
      <c r="D31" s="121" t="s">
        <v>1402</v>
      </c>
      <c r="E31" s="121" t="s">
        <v>456</v>
      </c>
      <c r="F31" s="113" t="s">
        <v>1371</v>
      </c>
      <c r="G31" s="106"/>
      <c r="H31" s="108"/>
      <c r="I31" s="108"/>
      <c r="J31" s="108"/>
      <c r="K31" s="108"/>
      <c r="L31" s="108"/>
      <c r="M31" s="108"/>
      <c r="N31" s="108"/>
      <c r="O31" s="108"/>
      <c r="P31" s="108"/>
      <c r="Q31" s="108"/>
      <c r="R31" s="108"/>
      <c r="S31" s="108"/>
      <c r="T31" s="108"/>
      <c r="U31" s="108"/>
      <c r="V31" s="108"/>
      <c r="W31" s="108"/>
    </row>
    <row r="32" spans="1:23" ht="11.25" customHeight="1" x14ac:dyDescent="0.25">
      <c r="A32" s="114" t="s">
        <v>1403</v>
      </c>
      <c r="B32" s="115">
        <v>65</v>
      </c>
      <c r="C32" s="115" t="s">
        <v>1404</v>
      </c>
      <c r="D32" s="168" t="s">
        <v>1206</v>
      </c>
      <c r="E32" s="168" t="s">
        <v>1405</v>
      </c>
      <c r="F32" s="114" t="s">
        <v>1337</v>
      </c>
      <c r="G32" s="106"/>
      <c r="H32" s="108"/>
      <c r="I32" s="108"/>
      <c r="J32" s="108"/>
      <c r="K32" s="108"/>
      <c r="L32" s="108"/>
      <c r="M32" s="108"/>
      <c r="N32" s="108"/>
      <c r="O32" s="108"/>
      <c r="P32" s="108"/>
      <c r="Q32" s="108"/>
      <c r="R32" s="108"/>
      <c r="S32" s="108"/>
      <c r="T32" s="108"/>
      <c r="U32" s="108"/>
      <c r="V32" s="108"/>
      <c r="W32" s="108"/>
    </row>
    <row r="33" spans="1:23" ht="21" customHeight="1" x14ac:dyDescent="0.25">
      <c r="A33" s="113" t="s">
        <v>1406</v>
      </c>
      <c r="B33" s="116">
        <v>136</v>
      </c>
      <c r="C33" s="116" t="s">
        <v>1407</v>
      </c>
      <c r="D33" s="121" t="s">
        <v>1288</v>
      </c>
      <c r="E33" s="121" t="s">
        <v>274</v>
      </c>
      <c r="F33" s="113" t="s">
        <v>1337</v>
      </c>
      <c r="G33" s="106"/>
      <c r="H33" s="108"/>
      <c r="I33" s="108"/>
      <c r="J33" s="108"/>
      <c r="K33" s="108"/>
      <c r="L33" s="108"/>
      <c r="M33" s="108"/>
      <c r="N33" s="108"/>
      <c r="O33" s="108"/>
      <c r="P33" s="108"/>
      <c r="Q33" s="108"/>
      <c r="R33" s="108"/>
      <c r="S33" s="108"/>
      <c r="T33" s="108"/>
      <c r="U33" s="108"/>
      <c r="V33" s="108"/>
      <c r="W33" s="108"/>
    </row>
    <row r="34" spans="1:23" ht="23.25" customHeight="1" x14ac:dyDescent="0.25">
      <c r="A34" s="106" t="s">
        <v>1408</v>
      </c>
      <c r="B34" s="108">
        <v>63</v>
      </c>
      <c r="C34" s="108" t="s">
        <v>1409</v>
      </c>
      <c r="D34" s="121" t="s">
        <v>1291</v>
      </c>
      <c r="E34" s="121" t="s">
        <v>623</v>
      </c>
      <c r="F34" s="106" t="s">
        <v>1337</v>
      </c>
      <c r="G34" s="106"/>
      <c r="H34" s="108"/>
      <c r="I34" s="108"/>
      <c r="J34" s="108"/>
      <c r="K34" s="108"/>
      <c r="L34" s="108"/>
      <c r="M34" s="108"/>
      <c r="N34" s="108"/>
      <c r="O34" s="108"/>
      <c r="P34" s="108"/>
      <c r="Q34" s="108"/>
      <c r="R34" s="108"/>
      <c r="S34" s="108"/>
      <c r="T34" s="108"/>
      <c r="U34" s="108"/>
      <c r="V34" s="108"/>
      <c r="W34" s="108"/>
    </row>
    <row r="35" spans="1:23" ht="26.25" customHeight="1" x14ac:dyDescent="0.25">
      <c r="A35" s="106" t="s">
        <v>1408</v>
      </c>
      <c r="B35" s="108">
        <v>64</v>
      </c>
      <c r="C35" s="108" t="s">
        <v>1410</v>
      </c>
      <c r="D35" s="121" t="s">
        <v>1294</v>
      </c>
      <c r="E35" s="121" t="s">
        <v>623</v>
      </c>
      <c r="F35" s="106" t="s">
        <v>1337</v>
      </c>
      <c r="G35" s="106"/>
      <c r="H35" s="108"/>
      <c r="I35" s="108"/>
      <c r="J35" s="108"/>
      <c r="K35" s="108"/>
      <c r="L35" s="108"/>
      <c r="M35" s="108"/>
      <c r="N35" s="108"/>
      <c r="O35" s="108"/>
      <c r="P35" s="108"/>
      <c r="Q35" s="108"/>
      <c r="R35" s="108"/>
      <c r="S35" s="108"/>
      <c r="T35" s="108"/>
      <c r="U35" s="108"/>
      <c r="V35" s="108"/>
      <c r="W35" s="108"/>
    </row>
    <row r="36" spans="1:23" ht="14.25" customHeight="1" x14ac:dyDescent="0.25">
      <c r="A36" s="106" t="s">
        <v>1411</v>
      </c>
      <c r="B36" s="108">
        <v>46</v>
      </c>
      <c r="C36" s="118" t="s">
        <v>1412</v>
      </c>
      <c r="D36" s="121" t="s">
        <v>1296</v>
      </c>
      <c r="E36" s="121" t="s">
        <v>274</v>
      </c>
      <c r="F36" s="106" t="s">
        <v>1337</v>
      </c>
      <c r="G36" s="106"/>
      <c r="H36" s="108"/>
      <c r="I36" s="108"/>
      <c r="J36" s="108"/>
      <c r="K36" s="108"/>
      <c r="L36" s="108"/>
      <c r="M36" s="108"/>
      <c r="N36" s="108"/>
      <c r="O36" s="108"/>
      <c r="P36" s="108"/>
      <c r="Q36" s="108"/>
      <c r="R36" s="108"/>
      <c r="S36" s="108"/>
      <c r="T36" s="108"/>
      <c r="U36" s="108"/>
      <c r="V36" s="108"/>
      <c r="W36" s="108"/>
    </row>
    <row r="37" spans="1:23" ht="12" customHeight="1" x14ac:dyDescent="0.25">
      <c r="A37" s="114" t="s">
        <v>1413</v>
      </c>
      <c r="B37" s="115">
        <v>49</v>
      </c>
      <c r="C37" s="119" t="s">
        <v>1414</v>
      </c>
      <c r="D37" s="168" t="s">
        <v>1299</v>
      </c>
      <c r="E37" s="168" t="s">
        <v>274</v>
      </c>
      <c r="F37" s="114" t="s">
        <v>1337</v>
      </c>
      <c r="G37" s="106"/>
      <c r="H37" s="108"/>
      <c r="I37" s="108"/>
      <c r="J37" s="108"/>
      <c r="K37" s="108"/>
      <c r="L37" s="108"/>
      <c r="M37" s="108"/>
      <c r="N37" s="108"/>
      <c r="O37" s="108"/>
      <c r="P37" s="108"/>
      <c r="Q37" s="108"/>
      <c r="R37" s="108"/>
      <c r="S37" s="108"/>
      <c r="T37" s="108"/>
      <c r="U37" s="108"/>
      <c r="V37" s="108"/>
      <c r="W37" s="108"/>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B71CA-1C54-4859-BE01-900366F72576}">
  <dimension ref="A1:Q49"/>
  <sheetViews>
    <sheetView workbookViewId="0">
      <selection activeCell="A8" sqref="A8"/>
    </sheetView>
  </sheetViews>
  <sheetFormatPr defaultRowHeight="15" x14ac:dyDescent="0.25"/>
  <cols>
    <col min="1" max="1" width="24" customWidth="1"/>
    <col min="6" max="6" width="9.42578125" bestFit="1" customWidth="1"/>
  </cols>
  <sheetData>
    <row r="1" spans="1:17" x14ac:dyDescent="0.25">
      <c r="B1" s="1" t="s">
        <v>1415</v>
      </c>
      <c r="C1" s="1"/>
      <c r="D1" s="1"/>
      <c r="E1" s="1"/>
      <c r="F1" s="29">
        <v>45755</v>
      </c>
      <c r="M1" s="125" t="s">
        <v>1416</v>
      </c>
    </row>
    <row r="2" spans="1:17" x14ac:dyDescent="0.25">
      <c r="M2" s="125" t="s">
        <v>1417</v>
      </c>
    </row>
    <row r="3" spans="1:17" x14ac:dyDescent="0.25">
      <c r="A3" s="1" t="s">
        <v>1418</v>
      </c>
      <c r="B3" s="42" t="s">
        <v>1419</v>
      </c>
      <c r="M3" s="126" t="s">
        <v>1420</v>
      </c>
      <c r="Q3" s="1" t="s">
        <v>148</v>
      </c>
    </row>
    <row r="4" spans="1:17" x14ac:dyDescent="0.25">
      <c r="Q4" s="28"/>
    </row>
    <row r="5" spans="1:17" x14ac:dyDescent="0.25">
      <c r="A5" t="s">
        <v>206</v>
      </c>
      <c r="B5" t="s">
        <v>1421</v>
      </c>
    </row>
    <row r="7" spans="1:17" x14ac:dyDescent="0.25">
      <c r="A7" t="s">
        <v>251</v>
      </c>
      <c r="B7" t="s">
        <v>1422</v>
      </c>
    </row>
    <row r="18" spans="1:2" x14ac:dyDescent="0.25">
      <c r="A18" s="25"/>
    </row>
    <row r="29" spans="1:2" x14ac:dyDescent="0.25">
      <c r="B29" s="6"/>
    </row>
    <row r="34" spans="1:17" x14ac:dyDescent="0.25">
      <c r="B34" s="1" t="s">
        <v>1423</v>
      </c>
    </row>
    <row r="35" spans="1:17" x14ac:dyDescent="0.25">
      <c r="A35" t="s">
        <v>1424</v>
      </c>
      <c r="B35" t="s">
        <v>1425</v>
      </c>
    </row>
    <row r="36" spans="1:17" x14ac:dyDescent="0.25">
      <c r="A36" t="s">
        <v>1426</v>
      </c>
      <c r="B36" s="6" t="s">
        <v>1427</v>
      </c>
      <c r="M36" t="s">
        <v>1428</v>
      </c>
      <c r="Q36" t="s">
        <v>1429</v>
      </c>
    </row>
    <row r="37" spans="1:17" x14ac:dyDescent="0.25">
      <c r="A37" t="s">
        <v>1430</v>
      </c>
      <c r="B37" s="6" t="s">
        <v>1431</v>
      </c>
      <c r="M37" t="s">
        <v>274</v>
      </c>
    </row>
    <row r="38" spans="1:17" x14ac:dyDescent="0.25">
      <c r="A38" t="s">
        <v>1432</v>
      </c>
      <c r="B38" s="6" t="s">
        <v>1433</v>
      </c>
      <c r="M38" t="s">
        <v>1428</v>
      </c>
      <c r="Q38" t="s">
        <v>1429</v>
      </c>
    </row>
    <row r="39" spans="1:17" x14ac:dyDescent="0.25">
      <c r="A39" t="s">
        <v>1434</v>
      </c>
      <c r="B39" s="6" t="s">
        <v>1435</v>
      </c>
      <c r="M39" t="s">
        <v>274</v>
      </c>
    </row>
    <row r="40" spans="1:17" x14ac:dyDescent="0.25">
      <c r="A40" t="s">
        <v>1436</v>
      </c>
      <c r="B40" s="6" t="s">
        <v>1437</v>
      </c>
      <c r="M40" t="s">
        <v>274</v>
      </c>
    </row>
    <row r="42" spans="1:17" x14ac:dyDescent="0.25">
      <c r="B42" s="31" t="s">
        <v>996</v>
      </c>
    </row>
    <row r="44" spans="1:17" x14ac:dyDescent="0.25">
      <c r="B44" s="59"/>
    </row>
    <row r="45" spans="1:17" x14ac:dyDescent="0.25">
      <c r="A45" s="25"/>
    </row>
    <row r="46" spans="1:17" x14ac:dyDescent="0.25">
      <c r="A46" s="25"/>
    </row>
    <row r="47" spans="1:17" x14ac:dyDescent="0.25">
      <c r="A47" s="25"/>
    </row>
    <row r="48" spans="1:17" x14ac:dyDescent="0.25">
      <c r="A48" s="7" t="s">
        <v>1438</v>
      </c>
      <c r="B48" s="7"/>
      <c r="C48" s="7"/>
      <c r="D48" s="7"/>
    </row>
    <row r="49" spans="1:2" x14ac:dyDescent="0.25">
      <c r="A49" s="58" t="s">
        <v>1439</v>
      </c>
      <c r="B49" s="58"/>
    </row>
  </sheetData>
  <hyperlinks>
    <hyperlink ref="B37" r:id="rId1" xr:uid="{C743F5D0-27E0-46CE-B54F-7B2571836541}"/>
    <hyperlink ref="B38" r:id="rId2" location="/geo/detail/BRIDGE/8727" xr:uid="{24DACD60-EAC9-455D-AF05-0F08EE639CC3}"/>
    <hyperlink ref="B39" r:id="rId3" location="/geo/detail/BRIDGE/4913" xr:uid="{15BB5EB2-9995-4286-8494-C1F0D8A8EBA8}"/>
    <hyperlink ref="B36" r:id="rId4" xr:uid="{F176A457-BF86-4281-AF67-3BD2312EE6E4}"/>
    <hyperlink ref="B40" r:id="rId5" location="/" xr:uid="{C0F48533-89AF-40F1-8BA3-430961FFAC8E}"/>
  </hyperlinks>
  <pageMargins left="0.7" right="0.7" top="0.75" bottom="0.75" header="0.3" footer="0.3"/>
  <pageSetup paperSize="9" orientation="portrait"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ACA66-8BDD-4837-8E0C-51ED17733FB3}">
  <dimension ref="A1:EC213"/>
  <sheetViews>
    <sheetView topLeftCell="A2" zoomScale="85" zoomScaleNormal="85" workbookViewId="0">
      <pane ySplit="1" topLeftCell="A16" activePane="bottomLeft" state="frozen"/>
      <selection activeCell="I2" sqref="I2"/>
      <selection pane="bottomLeft" activeCell="G30" sqref="G30"/>
    </sheetView>
  </sheetViews>
  <sheetFormatPr defaultRowHeight="15" x14ac:dyDescent="0.25"/>
  <cols>
    <col min="1" max="1" width="16.140625" style="12" bestFit="1" customWidth="1"/>
    <col min="2" max="2" width="16.42578125" style="12" customWidth="1"/>
    <col min="3" max="3" width="49.140625" style="12" customWidth="1"/>
    <col min="4" max="4" width="34.140625" style="12" customWidth="1"/>
    <col min="5" max="5" width="0.140625" style="12" customWidth="1"/>
    <col min="6" max="6" width="35.140625" style="12" customWidth="1"/>
    <col min="7" max="7" width="34.85546875" style="12" customWidth="1"/>
    <col min="8" max="8" width="39.140625" style="12" customWidth="1"/>
    <col min="9" max="9" width="45.85546875" style="12" customWidth="1"/>
    <col min="10" max="10" width="14" style="12" customWidth="1"/>
    <col min="11" max="11" width="50.85546875" style="12" customWidth="1"/>
    <col min="12" max="12" width="7.85546875" style="82" customWidth="1"/>
    <col min="13" max="13" width="7.85546875" style="30" customWidth="1"/>
    <col min="14" max="17" width="7.5703125" style="12" customWidth="1"/>
    <col min="18" max="18" width="8" style="12" customWidth="1"/>
    <col min="19" max="19" width="8" style="82" customWidth="1"/>
    <col min="20" max="50" width="8.42578125" style="12" customWidth="1"/>
    <col min="52" max="52" width="11.85546875" customWidth="1"/>
    <col min="53" max="57" width="21.42578125" customWidth="1"/>
    <col min="58" max="58" width="6.85546875" customWidth="1"/>
    <col min="59" max="59" width="32.42578125" customWidth="1"/>
    <col min="60" max="61" width="6.85546875" customWidth="1"/>
  </cols>
  <sheetData>
    <row r="1" spans="1:133" s="9" customFormat="1" ht="15.75" thickBot="1" x14ac:dyDescent="0.3">
      <c r="K1" s="8" t="s">
        <v>1440</v>
      </c>
      <c r="L1" s="8"/>
      <c r="M1" s="92"/>
      <c r="N1" s="8" t="s">
        <v>1441</v>
      </c>
      <c r="O1" s="8"/>
      <c r="P1" s="8"/>
      <c r="Q1" s="8"/>
      <c r="R1" s="8"/>
      <c r="S1" s="8"/>
      <c r="U1" s="8"/>
      <c r="V1" s="8"/>
      <c r="W1" s="8"/>
      <c r="X1" s="8"/>
      <c r="Y1" s="8"/>
      <c r="Z1" s="8"/>
      <c r="AA1" s="8"/>
      <c r="AB1" s="8"/>
      <c r="AC1" s="8"/>
      <c r="AD1" s="8"/>
      <c r="AE1" s="8"/>
      <c r="AF1" s="8"/>
      <c r="AG1" s="8"/>
      <c r="AH1" s="8"/>
      <c r="AI1" s="8"/>
      <c r="AJ1" s="8"/>
    </row>
    <row r="2" spans="1:133" s="9" customFormat="1" ht="59.25" customHeight="1" thickBot="1" x14ac:dyDescent="0.3">
      <c r="A2" s="103"/>
      <c r="B2" s="103"/>
      <c r="C2" s="103"/>
      <c r="D2" s="103"/>
      <c r="E2" s="103"/>
      <c r="F2" s="103"/>
      <c r="G2" s="103"/>
      <c r="H2" s="103"/>
      <c r="I2" s="103"/>
      <c r="J2" s="103"/>
      <c r="K2" s="104"/>
      <c r="L2" s="104"/>
      <c r="M2" s="104"/>
      <c r="N2" s="104"/>
      <c r="O2" s="104"/>
      <c r="P2" s="104"/>
      <c r="Q2" s="104"/>
      <c r="R2" s="104"/>
      <c r="S2" s="104"/>
      <c r="T2" s="831" t="s">
        <v>352</v>
      </c>
      <c r="U2" s="831"/>
      <c r="V2" s="831"/>
      <c r="W2" s="831"/>
      <c r="X2" s="831"/>
      <c r="Y2" s="831"/>
      <c r="Z2" s="831"/>
      <c r="AA2" s="831"/>
      <c r="AB2" s="831"/>
      <c r="AC2" s="831"/>
      <c r="AD2" s="831"/>
      <c r="AE2" s="831"/>
      <c r="AF2" s="831"/>
      <c r="AG2" s="831"/>
      <c r="AH2" s="831" t="s">
        <v>259</v>
      </c>
      <c r="AI2" s="831"/>
      <c r="AJ2" s="831"/>
      <c r="AK2" s="831"/>
      <c r="AL2" s="831"/>
      <c r="AM2" s="831"/>
      <c r="AN2" s="831"/>
      <c r="AO2" s="832" t="s">
        <v>353</v>
      </c>
      <c r="AP2" s="832"/>
      <c r="AQ2" s="832"/>
      <c r="AR2" s="832"/>
      <c r="AS2" s="832"/>
      <c r="AT2" s="832"/>
      <c r="AU2" s="832"/>
      <c r="AV2" s="832"/>
      <c r="AW2" s="832"/>
      <c r="AX2" s="832"/>
    </row>
    <row r="3" spans="1:133" s="9" customFormat="1" ht="207.75" thickBot="1" x14ac:dyDescent="0.3">
      <c r="A3" s="90" t="s">
        <v>1442</v>
      </c>
      <c r="B3" s="90" t="s">
        <v>146</v>
      </c>
      <c r="C3" s="90" t="s">
        <v>1443</v>
      </c>
      <c r="D3" s="90" t="s">
        <v>1444</v>
      </c>
      <c r="E3" s="90" t="s">
        <v>1445</v>
      </c>
      <c r="F3" s="90" t="s">
        <v>1446</v>
      </c>
      <c r="G3" s="91" t="s">
        <v>1447</v>
      </c>
      <c r="H3" s="91" t="s">
        <v>1448</v>
      </c>
      <c r="I3" s="90" t="s">
        <v>1449</v>
      </c>
      <c r="J3" s="91" t="s">
        <v>1450</v>
      </c>
      <c r="K3" s="90" t="s">
        <v>1451</v>
      </c>
      <c r="L3" s="83" t="s">
        <v>354</v>
      </c>
      <c r="M3" s="96" t="s">
        <v>154</v>
      </c>
      <c r="N3" s="80" t="s">
        <v>162</v>
      </c>
      <c r="O3" s="80" t="s">
        <v>170</v>
      </c>
      <c r="P3" s="80" t="s">
        <v>851</v>
      </c>
      <c r="Q3" s="80" t="s">
        <v>357</v>
      </c>
      <c r="R3" s="80" t="s">
        <v>852</v>
      </c>
      <c r="S3" s="43" t="s">
        <v>358</v>
      </c>
      <c r="T3" s="80" t="s">
        <v>188</v>
      </c>
      <c r="U3" s="80" t="s">
        <v>193</v>
      </c>
      <c r="V3" s="80" t="s">
        <v>359</v>
      </c>
      <c r="W3" s="80" t="s">
        <v>1452</v>
      </c>
      <c r="X3" s="80" t="s">
        <v>1453</v>
      </c>
      <c r="Y3" s="80" t="s">
        <v>1454</v>
      </c>
      <c r="Z3" s="80" t="s">
        <v>217</v>
      </c>
      <c r="AA3" s="80" t="s">
        <v>230</v>
      </c>
      <c r="AB3" s="80" t="s">
        <v>221</v>
      </c>
      <c r="AC3" s="80" t="s">
        <v>854</v>
      </c>
      <c r="AD3" s="80" t="s">
        <v>235</v>
      </c>
      <c r="AE3" s="80" t="s">
        <v>239</v>
      </c>
      <c r="AF3" s="80" t="s">
        <v>1455</v>
      </c>
      <c r="AG3" s="80" t="s">
        <v>255</v>
      </c>
      <c r="AH3" s="84" t="s">
        <v>260</v>
      </c>
      <c r="AI3" s="85" t="s">
        <v>265</v>
      </c>
      <c r="AJ3" s="93" t="s">
        <v>483</v>
      </c>
      <c r="AK3" s="124" t="s">
        <v>273</v>
      </c>
      <c r="AL3" s="80" t="s">
        <v>277</v>
      </c>
      <c r="AM3" s="80" t="s">
        <v>281</v>
      </c>
      <c r="AN3" s="80" t="s">
        <v>1456</v>
      </c>
      <c r="AO3" s="80" t="s">
        <v>1457</v>
      </c>
      <c r="AP3" s="80" t="s">
        <v>1458</v>
      </c>
      <c r="AQ3" s="80" t="s">
        <v>304</v>
      </c>
      <c r="AR3" s="80" t="s">
        <v>308</v>
      </c>
      <c r="AS3" s="81" t="s">
        <v>974</v>
      </c>
      <c r="AT3" s="81" t="s">
        <v>1459</v>
      </c>
      <c r="AU3" s="81" t="s">
        <v>330</v>
      </c>
      <c r="AV3" s="81" t="s">
        <v>1460</v>
      </c>
      <c r="AW3" s="81" t="s">
        <v>1461</v>
      </c>
      <c r="AX3" s="81" t="s">
        <v>1462</v>
      </c>
      <c r="AY3" s="97" t="s">
        <v>348</v>
      </c>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row>
    <row r="4" spans="1:133" s="9" customFormat="1" ht="19.5" thickBot="1" x14ac:dyDescent="0.35">
      <c r="A4" s="8"/>
      <c r="B4" s="8"/>
      <c r="C4" s="8"/>
      <c r="D4" s="8"/>
      <c r="E4" s="8"/>
      <c r="F4" s="8"/>
      <c r="G4" s="17"/>
      <c r="H4" s="17"/>
      <c r="I4" s="8"/>
      <c r="J4" s="17"/>
      <c r="K4" s="8"/>
      <c r="L4" s="83"/>
      <c r="M4" s="86"/>
      <c r="N4" s="86"/>
      <c r="O4" s="86"/>
      <c r="P4" s="86"/>
      <c r="Q4" s="86"/>
      <c r="R4" s="86"/>
      <c r="S4" s="43"/>
      <c r="T4" s="86"/>
      <c r="U4" s="86"/>
      <c r="V4" s="86"/>
      <c r="W4" s="86"/>
      <c r="X4" s="86"/>
      <c r="Y4" s="86"/>
      <c r="Z4" s="86"/>
      <c r="AA4" s="86"/>
      <c r="AB4" s="86"/>
      <c r="AC4" s="86"/>
      <c r="AD4" s="86"/>
      <c r="AE4" s="86"/>
      <c r="AF4" s="86"/>
      <c r="AG4" s="86"/>
      <c r="AH4" s="87"/>
      <c r="AI4" s="87"/>
      <c r="AJ4" s="86"/>
      <c r="AK4" s="86"/>
      <c r="AL4" s="86"/>
      <c r="AM4" s="86"/>
      <c r="AN4" s="86"/>
      <c r="AO4" s="86"/>
      <c r="AP4" s="86"/>
      <c r="AQ4" s="86"/>
      <c r="AR4" s="86"/>
      <c r="AS4" s="88"/>
      <c r="AT4" s="88"/>
      <c r="AU4" s="88"/>
      <c r="AV4" s="88"/>
      <c r="AW4" s="88"/>
      <c r="AX4" s="89"/>
      <c r="AY4" s="105"/>
    </row>
    <row r="5" spans="1:133" ht="75.75" customHeight="1" thickBot="1" x14ac:dyDescent="0.3">
      <c r="A5" s="946" t="s">
        <v>1463</v>
      </c>
      <c r="B5" s="950" t="s">
        <v>1464</v>
      </c>
      <c r="C5" s="948" t="s">
        <v>1465</v>
      </c>
      <c r="D5" s="193" t="s">
        <v>1466</v>
      </c>
      <c r="E5" s="196"/>
      <c r="F5" s="197" t="s">
        <v>1467</v>
      </c>
      <c r="G5" s="197"/>
      <c r="H5" s="197" t="s">
        <v>1468</v>
      </c>
      <c r="I5" s="199" t="s">
        <v>1469</v>
      </c>
      <c r="J5" s="204" t="s">
        <v>1470</v>
      </c>
      <c r="K5" s="958" t="s">
        <v>1471</v>
      </c>
      <c r="L5" s="198"/>
      <c r="M5" s="189"/>
      <c r="N5" s="189"/>
      <c r="O5" s="198"/>
      <c r="P5" s="198"/>
      <c r="Q5" s="198"/>
      <c r="R5" s="198"/>
      <c r="S5" s="198"/>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89"/>
      <c r="AW5" s="195"/>
      <c r="AX5" s="195"/>
      <c r="AY5" s="195"/>
      <c r="BB5" s="26"/>
      <c r="BC5" s="26"/>
      <c r="BD5" s="26"/>
      <c r="BE5" s="26"/>
    </row>
    <row r="6" spans="1:133" ht="87" customHeight="1" thickBot="1" x14ac:dyDescent="0.3">
      <c r="A6" s="946"/>
      <c r="B6" s="950"/>
      <c r="C6" s="948"/>
      <c r="D6" s="193" t="s">
        <v>1472</v>
      </c>
      <c r="E6" s="196"/>
      <c r="F6" s="197" t="s">
        <v>1473</v>
      </c>
      <c r="G6" s="197"/>
      <c r="H6" s="200" t="s">
        <v>1474</v>
      </c>
      <c r="I6" s="212" t="s">
        <v>1475</v>
      </c>
      <c r="J6" s="195"/>
      <c r="K6" s="959"/>
      <c r="L6" s="201"/>
      <c r="M6" s="198"/>
      <c r="N6" s="201"/>
      <c r="O6" s="198"/>
      <c r="P6" s="201"/>
      <c r="Q6" s="201"/>
      <c r="R6" s="201"/>
      <c r="S6" s="201"/>
      <c r="T6" s="195"/>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195"/>
      <c r="BA6" s="37" t="s">
        <v>1476</v>
      </c>
      <c r="BB6" s="41" t="s">
        <v>1477</v>
      </c>
      <c r="BC6" s="39" t="s">
        <v>1478</v>
      </c>
      <c r="BD6" s="40" t="s">
        <v>1479</v>
      </c>
      <c r="BE6" s="38" t="s">
        <v>1480</v>
      </c>
      <c r="BG6" t="s">
        <v>1481</v>
      </c>
    </row>
    <row r="7" spans="1:133" ht="75.75" thickBot="1" x14ac:dyDescent="0.3">
      <c r="A7" s="946"/>
      <c r="B7" s="950"/>
      <c r="C7" s="948"/>
      <c r="D7" s="193"/>
      <c r="E7" s="196"/>
      <c r="F7" s="197"/>
      <c r="G7" s="197"/>
      <c r="H7" s="189"/>
      <c r="I7" s="205" t="s">
        <v>1482</v>
      </c>
      <c r="J7" s="189"/>
      <c r="K7" s="959"/>
      <c r="L7" s="203"/>
      <c r="M7" s="198"/>
      <c r="N7" s="203"/>
      <c r="O7" s="203"/>
      <c r="P7" s="203"/>
      <c r="Q7" s="203"/>
      <c r="R7" s="203"/>
      <c r="S7" s="203"/>
      <c r="T7" s="195"/>
      <c r="U7" s="195"/>
      <c r="V7" s="195"/>
      <c r="W7" s="195"/>
      <c r="X7" s="195"/>
      <c r="Y7" s="195"/>
      <c r="Z7" s="195"/>
      <c r="AA7" s="195"/>
      <c r="AB7" s="195"/>
      <c r="AC7" s="195"/>
      <c r="AD7" s="195"/>
      <c r="AE7" s="195"/>
      <c r="AF7" s="195"/>
      <c r="AG7" s="195"/>
      <c r="AH7" s="195"/>
      <c r="AI7" s="195"/>
      <c r="AJ7" s="195"/>
      <c r="AK7" s="195"/>
      <c r="AL7" s="195"/>
      <c r="AM7" s="195"/>
      <c r="AN7" s="195"/>
      <c r="AO7" s="195"/>
      <c r="AP7" s="195"/>
      <c r="AQ7" s="195"/>
      <c r="AR7" s="195"/>
      <c r="AS7" s="195"/>
      <c r="AT7" s="195"/>
      <c r="AU7" s="195"/>
      <c r="AV7" s="195"/>
      <c r="AW7" s="195"/>
      <c r="AX7" s="195"/>
      <c r="AY7" s="195"/>
      <c r="BA7" s="160" t="s">
        <v>1483</v>
      </c>
      <c r="BB7" s="160" t="s">
        <v>1484</v>
      </c>
      <c r="BC7" s="160" t="s">
        <v>1485</v>
      </c>
      <c r="BD7" s="160" t="s">
        <v>1486</v>
      </c>
      <c r="BE7" s="161" t="s">
        <v>1487</v>
      </c>
    </row>
    <row r="8" spans="1:133" ht="15.75" thickBot="1" x14ac:dyDescent="0.3">
      <c r="A8" s="946"/>
      <c r="B8" s="950"/>
      <c r="C8" s="948"/>
      <c r="D8" s="955"/>
      <c r="E8" s="955"/>
      <c r="F8" s="955"/>
      <c r="G8" s="955"/>
      <c r="H8" s="955"/>
      <c r="I8" s="955"/>
      <c r="J8" s="955"/>
      <c r="K8" s="959"/>
      <c r="L8" s="955"/>
      <c r="M8" s="955"/>
      <c r="N8" s="955"/>
      <c r="O8" s="955"/>
      <c r="P8" s="955"/>
      <c r="Q8" s="955"/>
      <c r="R8" s="955"/>
      <c r="S8" s="955"/>
      <c r="T8" s="955"/>
      <c r="U8" s="955"/>
      <c r="V8" s="955"/>
      <c r="W8" s="955"/>
      <c r="X8" s="955"/>
      <c r="Y8" s="955"/>
      <c r="Z8" s="955"/>
      <c r="AA8" s="955"/>
      <c r="AB8" s="955"/>
      <c r="AC8" s="955"/>
      <c r="AD8" s="955"/>
      <c r="AE8" s="955"/>
      <c r="AF8" s="955"/>
      <c r="AG8" s="955"/>
      <c r="AH8" s="955"/>
      <c r="AI8" s="955"/>
      <c r="AJ8" s="955"/>
      <c r="AK8" s="955"/>
      <c r="AL8" s="955"/>
      <c r="AM8" s="955"/>
      <c r="AN8" s="955"/>
      <c r="AO8" s="955"/>
      <c r="AP8" s="955"/>
      <c r="AQ8" s="955"/>
      <c r="AR8" s="955"/>
      <c r="AS8" s="955"/>
      <c r="AT8" s="955"/>
      <c r="AU8" s="955"/>
      <c r="AV8" s="955"/>
      <c r="AW8" s="955"/>
      <c r="AX8" s="955"/>
      <c r="AY8" s="955"/>
      <c r="BC8" s="2"/>
    </row>
    <row r="9" spans="1:133" ht="15.75" thickBot="1" x14ac:dyDescent="0.3">
      <c r="A9" s="946"/>
      <c r="B9" s="950"/>
      <c r="C9" s="948"/>
      <c r="D9" s="956"/>
      <c r="E9" s="956"/>
      <c r="F9" s="956"/>
      <c r="G9" s="956"/>
      <c r="H9" s="956"/>
      <c r="I9" s="956"/>
      <c r="J9" s="956"/>
      <c r="K9" s="959"/>
      <c r="L9" s="956"/>
      <c r="M9" s="956"/>
      <c r="N9" s="956"/>
      <c r="O9" s="956"/>
      <c r="P9" s="956"/>
      <c r="Q9" s="956"/>
      <c r="R9" s="956"/>
      <c r="S9" s="956"/>
      <c r="T9" s="956"/>
      <c r="U9" s="956"/>
      <c r="V9" s="956"/>
      <c r="W9" s="956"/>
      <c r="X9" s="956"/>
      <c r="Y9" s="956"/>
      <c r="Z9" s="956"/>
      <c r="AA9" s="956"/>
      <c r="AB9" s="956"/>
      <c r="AC9" s="956"/>
      <c r="AD9" s="956"/>
      <c r="AE9" s="956"/>
      <c r="AF9" s="956"/>
      <c r="AG9" s="956"/>
      <c r="AH9" s="956"/>
      <c r="AI9" s="956"/>
      <c r="AJ9" s="956"/>
      <c r="AK9" s="956"/>
      <c r="AL9" s="956"/>
      <c r="AM9" s="956"/>
      <c r="AN9" s="956"/>
      <c r="AO9" s="956"/>
      <c r="AP9" s="956"/>
      <c r="AQ9" s="956"/>
      <c r="AR9" s="956"/>
      <c r="AS9" s="956"/>
      <c r="AT9" s="956"/>
      <c r="AU9" s="956"/>
      <c r="AV9" s="956"/>
      <c r="AW9" s="956"/>
      <c r="AX9" s="956"/>
      <c r="AY9" s="956"/>
      <c r="BA9" s="64"/>
      <c r="BB9" t="s">
        <v>1488</v>
      </c>
      <c r="BD9" s="28"/>
    </row>
    <row r="10" spans="1:133" ht="15.75" thickBot="1" x14ac:dyDescent="0.3">
      <c r="A10" s="946"/>
      <c r="B10" s="950"/>
      <c r="C10" s="948"/>
      <c r="D10" s="956"/>
      <c r="E10" s="956"/>
      <c r="F10" s="956"/>
      <c r="G10" s="956"/>
      <c r="H10" s="956"/>
      <c r="I10" s="956"/>
      <c r="J10" s="956"/>
      <c r="K10" s="959"/>
      <c r="L10" s="956"/>
      <c r="M10" s="956"/>
      <c r="N10" s="956"/>
      <c r="O10" s="956"/>
      <c r="P10" s="956"/>
      <c r="Q10" s="956"/>
      <c r="R10" s="956"/>
      <c r="S10" s="956"/>
      <c r="T10" s="956"/>
      <c r="U10" s="956"/>
      <c r="V10" s="956"/>
      <c r="W10" s="956"/>
      <c r="X10" s="956"/>
      <c r="Y10" s="956"/>
      <c r="Z10" s="956"/>
      <c r="AA10" s="956"/>
      <c r="AB10" s="956"/>
      <c r="AC10" s="956"/>
      <c r="AD10" s="956"/>
      <c r="AE10" s="956"/>
      <c r="AF10" s="956"/>
      <c r="AG10" s="956"/>
      <c r="AH10" s="956"/>
      <c r="AI10" s="956"/>
      <c r="AJ10" s="956"/>
      <c r="AK10" s="956"/>
      <c r="AL10" s="956"/>
      <c r="AM10" s="956"/>
      <c r="AN10" s="956"/>
      <c r="AO10" s="956"/>
      <c r="AP10" s="956"/>
      <c r="AQ10" s="956"/>
      <c r="AR10" s="956"/>
      <c r="AS10" s="956"/>
      <c r="AT10" s="956"/>
      <c r="AU10" s="956"/>
      <c r="AV10" s="956"/>
      <c r="AW10" s="956"/>
      <c r="AX10" s="956"/>
      <c r="AY10" s="956"/>
    </row>
    <row r="11" spans="1:133" ht="15.75" thickBot="1" x14ac:dyDescent="0.3">
      <c r="A11" s="946"/>
      <c r="B11" s="950"/>
      <c r="C11" s="948"/>
      <c r="D11" s="956"/>
      <c r="E11" s="956"/>
      <c r="F11" s="956"/>
      <c r="G11" s="956"/>
      <c r="H11" s="956"/>
      <c r="I11" s="956"/>
      <c r="J11" s="956"/>
      <c r="K11" s="959"/>
      <c r="L11" s="956"/>
      <c r="M11" s="956"/>
      <c r="N11" s="956"/>
      <c r="O11" s="956"/>
      <c r="P11" s="956"/>
      <c r="Q11" s="956"/>
      <c r="R11" s="956"/>
      <c r="S11" s="956"/>
      <c r="T11" s="956"/>
      <c r="U11" s="956"/>
      <c r="V11" s="956"/>
      <c r="W11" s="956"/>
      <c r="X11" s="956"/>
      <c r="Y11" s="956"/>
      <c r="Z11" s="956"/>
      <c r="AA11" s="956"/>
      <c r="AB11" s="956"/>
      <c r="AC11" s="956"/>
      <c r="AD11" s="956"/>
      <c r="AE11" s="956"/>
      <c r="AF11" s="956"/>
      <c r="AG11" s="956"/>
      <c r="AH11" s="956"/>
      <c r="AI11" s="956"/>
      <c r="AJ11" s="956"/>
      <c r="AK11" s="956"/>
      <c r="AL11" s="956"/>
      <c r="AM11" s="956"/>
      <c r="AN11" s="956"/>
      <c r="AO11" s="956"/>
      <c r="AP11" s="956"/>
      <c r="AQ11" s="956"/>
      <c r="AR11" s="956"/>
      <c r="AS11" s="956"/>
      <c r="AT11" s="956"/>
      <c r="AU11" s="956"/>
      <c r="AV11" s="956"/>
      <c r="AW11" s="956"/>
      <c r="AX11" s="956"/>
      <c r="AY11" s="956"/>
    </row>
    <row r="12" spans="1:133" ht="15.75" thickBot="1" x14ac:dyDescent="0.3">
      <c r="A12" s="946"/>
      <c r="B12" s="950"/>
      <c r="C12" s="948"/>
      <c r="D12" s="956"/>
      <c r="E12" s="956"/>
      <c r="F12" s="956"/>
      <c r="G12" s="956"/>
      <c r="H12" s="956"/>
      <c r="I12" s="956"/>
      <c r="J12" s="956"/>
      <c r="K12" s="959"/>
      <c r="L12" s="956"/>
      <c r="M12" s="956"/>
      <c r="N12" s="956"/>
      <c r="O12" s="956"/>
      <c r="P12" s="956"/>
      <c r="Q12" s="956"/>
      <c r="R12" s="956"/>
      <c r="S12" s="956"/>
      <c r="T12" s="956"/>
      <c r="U12" s="956"/>
      <c r="V12" s="956"/>
      <c r="W12" s="956"/>
      <c r="X12" s="956"/>
      <c r="Y12" s="956"/>
      <c r="Z12" s="956"/>
      <c r="AA12" s="956"/>
      <c r="AB12" s="956"/>
      <c r="AC12" s="956"/>
      <c r="AD12" s="956"/>
      <c r="AE12" s="956"/>
      <c r="AF12" s="956"/>
      <c r="AG12" s="956"/>
      <c r="AH12" s="956"/>
      <c r="AI12" s="956"/>
      <c r="AJ12" s="956"/>
      <c r="AK12" s="956"/>
      <c r="AL12" s="956"/>
      <c r="AM12" s="956"/>
      <c r="AN12" s="956"/>
      <c r="AO12" s="956"/>
      <c r="AP12" s="956"/>
      <c r="AQ12" s="956"/>
      <c r="AR12" s="956"/>
      <c r="AS12" s="956"/>
      <c r="AT12" s="956"/>
      <c r="AU12" s="956"/>
      <c r="AV12" s="956"/>
      <c r="AW12" s="956"/>
      <c r="AX12" s="956"/>
      <c r="AY12" s="956"/>
    </row>
    <row r="13" spans="1:133" ht="15.75" thickBot="1" x14ac:dyDescent="0.3">
      <c r="A13" s="946"/>
      <c r="B13" s="950"/>
      <c r="C13" s="948"/>
      <c r="D13" s="956"/>
      <c r="E13" s="956"/>
      <c r="F13" s="956"/>
      <c r="G13" s="956"/>
      <c r="H13" s="956"/>
      <c r="I13" s="956"/>
      <c r="J13" s="956"/>
      <c r="K13" s="959"/>
      <c r="L13" s="956"/>
      <c r="M13" s="956"/>
      <c r="N13" s="956"/>
      <c r="O13" s="956"/>
      <c r="P13" s="956"/>
      <c r="Q13" s="956"/>
      <c r="R13" s="956"/>
      <c r="S13" s="956"/>
      <c r="T13" s="956"/>
      <c r="U13" s="956"/>
      <c r="V13" s="956"/>
      <c r="W13" s="956"/>
      <c r="X13" s="956"/>
      <c r="Y13" s="956"/>
      <c r="Z13" s="956"/>
      <c r="AA13" s="956"/>
      <c r="AB13" s="956"/>
      <c r="AC13" s="956"/>
      <c r="AD13" s="956"/>
      <c r="AE13" s="956"/>
      <c r="AF13" s="956"/>
      <c r="AG13" s="956"/>
      <c r="AH13" s="956"/>
      <c r="AI13" s="956"/>
      <c r="AJ13" s="956"/>
      <c r="AK13" s="956"/>
      <c r="AL13" s="956"/>
      <c r="AM13" s="956"/>
      <c r="AN13" s="956"/>
      <c r="AO13" s="956"/>
      <c r="AP13" s="956"/>
      <c r="AQ13" s="956"/>
      <c r="AR13" s="956"/>
      <c r="AS13" s="956"/>
      <c r="AT13" s="956"/>
      <c r="AU13" s="956"/>
      <c r="AV13" s="956"/>
      <c r="AW13" s="956"/>
      <c r="AX13" s="956"/>
      <c r="AY13" s="956"/>
    </row>
    <row r="14" spans="1:133" ht="15.75" thickBot="1" x14ac:dyDescent="0.3">
      <c r="A14" s="946"/>
      <c r="B14" s="950"/>
      <c r="C14" s="948"/>
      <c r="D14" s="956"/>
      <c r="E14" s="956"/>
      <c r="F14" s="956"/>
      <c r="G14" s="956"/>
      <c r="H14" s="956"/>
      <c r="I14" s="956"/>
      <c r="J14" s="956"/>
      <c r="K14" s="959"/>
      <c r="L14" s="956"/>
      <c r="M14" s="956"/>
      <c r="N14" s="956"/>
      <c r="O14" s="956"/>
      <c r="P14" s="956"/>
      <c r="Q14" s="956"/>
      <c r="R14" s="956"/>
      <c r="S14" s="956"/>
      <c r="T14" s="956"/>
      <c r="U14" s="956"/>
      <c r="V14" s="956"/>
      <c r="W14" s="956"/>
      <c r="X14" s="956"/>
      <c r="Y14" s="956"/>
      <c r="Z14" s="956"/>
      <c r="AA14" s="956"/>
      <c r="AB14" s="956"/>
      <c r="AC14" s="956"/>
      <c r="AD14" s="956"/>
      <c r="AE14" s="956"/>
      <c r="AF14" s="956"/>
      <c r="AG14" s="956"/>
      <c r="AH14" s="956"/>
      <c r="AI14" s="956"/>
      <c r="AJ14" s="956"/>
      <c r="AK14" s="956"/>
      <c r="AL14" s="956"/>
      <c r="AM14" s="956"/>
      <c r="AN14" s="956"/>
      <c r="AO14" s="956"/>
      <c r="AP14" s="956"/>
      <c r="AQ14" s="956"/>
      <c r="AR14" s="956"/>
      <c r="AS14" s="956"/>
      <c r="AT14" s="956"/>
      <c r="AU14" s="956"/>
      <c r="AV14" s="956"/>
      <c r="AW14" s="956"/>
      <c r="AX14" s="956"/>
      <c r="AY14" s="956"/>
    </row>
    <row r="15" spans="1:133" ht="15.75" thickBot="1" x14ac:dyDescent="0.3">
      <c r="A15" s="946"/>
      <c r="B15" s="950"/>
      <c r="C15" s="948"/>
      <c r="D15" s="956"/>
      <c r="E15" s="956"/>
      <c r="F15" s="956"/>
      <c r="G15" s="956"/>
      <c r="H15" s="956"/>
      <c r="I15" s="956"/>
      <c r="J15" s="956"/>
      <c r="K15" s="959"/>
      <c r="L15" s="956"/>
      <c r="M15" s="956"/>
      <c r="N15" s="956"/>
      <c r="O15" s="956"/>
      <c r="P15" s="956"/>
      <c r="Q15" s="956"/>
      <c r="R15" s="956"/>
      <c r="S15" s="956"/>
      <c r="T15" s="956"/>
      <c r="U15" s="956"/>
      <c r="V15" s="956"/>
      <c r="W15" s="956"/>
      <c r="X15" s="956"/>
      <c r="Y15" s="956"/>
      <c r="Z15" s="956"/>
      <c r="AA15" s="956"/>
      <c r="AB15" s="956"/>
      <c r="AC15" s="956"/>
      <c r="AD15" s="956"/>
      <c r="AE15" s="956"/>
      <c r="AF15" s="956"/>
      <c r="AG15" s="956"/>
      <c r="AH15" s="956"/>
      <c r="AI15" s="956"/>
      <c r="AJ15" s="956"/>
      <c r="AK15" s="956"/>
      <c r="AL15" s="956"/>
      <c r="AM15" s="956"/>
      <c r="AN15" s="956"/>
      <c r="AO15" s="956"/>
      <c r="AP15" s="956"/>
      <c r="AQ15" s="956"/>
      <c r="AR15" s="956"/>
      <c r="AS15" s="956"/>
      <c r="AT15" s="956"/>
      <c r="AU15" s="956"/>
      <c r="AV15" s="956"/>
      <c r="AW15" s="956"/>
      <c r="AX15" s="956"/>
      <c r="AY15" s="956"/>
    </row>
    <row r="16" spans="1:133" ht="15.75" thickBot="1" x14ac:dyDescent="0.3">
      <c r="A16" s="946"/>
      <c r="B16" s="950"/>
      <c r="C16" s="948"/>
      <c r="D16" s="956"/>
      <c r="E16" s="956"/>
      <c r="F16" s="956"/>
      <c r="G16" s="956"/>
      <c r="H16" s="956"/>
      <c r="I16" s="956"/>
      <c r="J16" s="956"/>
      <c r="K16" s="959"/>
      <c r="L16" s="956"/>
      <c r="M16" s="956"/>
      <c r="N16" s="956"/>
      <c r="O16" s="956"/>
      <c r="P16" s="956"/>
      <c r="Q16" s="956"/>
      <c r="R16" s="956"/>
      <c r="S16" s="956"/>
      <c r="T16" s="956"/>
      <c r="U16" s="956"/>
      <c r="V16" s="956"/>
      <c r="W16" s="956"/>
      <c r="X16" s="956"/>
      <c r="Y16" s="956"/>
      <c r="Z16" s="956"/>
      <c r="AA16" s="956"/>
      <c r="AB16" s="956"/>
      <c r="AC16" s="956"/>
      <c r="AD16" s="956"/>
      <c r="AE16" s="956"/>
      <c r="AF16" s="956"/>
      <c r="AG16" s="956"/>
      <c r="AH16" s="956"/>
      <c r="AI16" s="956"/>
      <c r="AJ16" s="956"/>
      <c r="AK16" s="956"/>
      <c r="AL16" s="956"/>
      <c r="AM16" s="956"/>
      <c r="AN16" s="956"/>
      <c r="AO16" s="956"/>
      <c r="AP16" s="956"/>
      <c r="AQ16" s="956"/>
      <c r="AR16" s="956"/>
      <c r="AS16" s="956"/>
      <c r="AT16" s="956"/>
      <c r="AU16" s="956"/>
      <c r="AV16" s="956"/>
      <c r="AW16" s="956"/>
      <c r="AX16" s="956"/>
      <c r="AY16" s="956"/>
    </row>
    <row r="17" spans="1:53" ht="15.75" thickBot="1" x14ac:dyDescent="0.3">
      <c r="A17" s="946"/>
      <c r="B17" s="950"/>
      <c r="C17" s="948"/>
      <c r="D17" s="956"/>
      <c r="E17" s="956"/>
      <c r="F17" s="956"/>
      <c r="G17" s="956"/>
      <c r="H17" s="956"/>
      <c r="I17" s="956"/>
      <c r="J17" s="956"/>
      <c r="K17" s="959"/>
      <c r="L17" s="956"/>
      <c r="M17" s="956"/>
      <c r="N17" s="956"/>
      <c r="O17" s="956"/>
      <c r="P17" s="956"/>
      <c r="Q17" s="956"/>
      <c r="R17" s="956"/>
      <c r="S17" s="956"/>
      <c r="T17" s="956"/>
      <c r="U17" s="956"/>
      <c r="V17" s="956"/>
      <c r="W17" s="956"/>
      <c r="X17" s="956"/>
      <c r="Y17" s="956"/>
      <c r="Z17" s="956"/>
      <c r="AA17" s="956"/>
      <c r="AB17" s="956"/>
      <c r="AC17" s="956"/>
      <c r="AD17" s="956"/>
      <c r="AE17" s="956"/>
      <c r="AF17" s="956"/>
      <c r="AG17" s="956"/>
      <c r="AH17" s="956"/>
      <c r="AI17" s="956"/>
      <c r="AJ17" s="956"/>
      <c r="AK17" s="956"/>
      <c r="AL17" s="956"/>
      <c r="AM17" s="956"/>
      <c r="AN17" s="956"/>
      <c r="AO17" s="956"/>
      <c r="AP17" s="956"/>
      <c r="AQ17" s="956"/>
      <c r="AR17" s="956"/>
      <c r="AS17" s="956"/>
      <c r="AT17" s="956"/>
      <c r="AU17" s="956"/>
      <c r="AV17" s="956"/>
      <c r="AW17" s="956"/>
      <c r="AX17" s="956"/>
      <c r="AY17" s="956"/>
    </row>
    <row r="18" spans="1:53" ht="15.75" thickBot="1" x14ac:dyDescent="0.3">
      <c r="A18" s="946"/>
      <c r="B18" s="950"/>
      <c r="C18" s="949"/>
      <c r="D18" s="957"/>
      <c r="E18" s="957"/>
      <c r="F18" s="957"/>
      <c r="G18" s="957"/>
      <c r="H18" s="957"/>
      <c r="I18" s="957"/>
      <c r="J18" s="957"/>
      <c r="K18" s="960"/>
      <c r="L18" s="957"/>
      <c r="M18" s="957"/>
      <c r="N18" s="957"/>
      <c r="O18" s="957"/>
      <c r="P18" s="957"/>
      <c r="Q18" s="957"/>
      <c r="R18" s="957"/>
      <c r="S18" s="957"/>
      <c r="T18" s="957"/>
      <c r="U18" s="957"/>
      <c r="V18" s="957"/>
      <c r="W18" s="957"/>
      <c r="X18" s="957"/>
      <c r="Y18" s="957"/>
      <c r="Z18" s="957"/>
      <c r="AA18" s="957"/>
      <c r="AB18" s="957"/>
      <c r="AC18" s="957"/>
      <c r="AD18" s="957"/>
      <c r="AE18" s="957"/>
      <c r="AF18" s="957"/>
      <c r="AG18" s="957"/>
      <c r="AH18" s="957"/>
      <c r="AI18" s="957"/>
      <c r="AJ18" s="957"/>
      <c r="AK18" s="957"/>
      <c r="AL18" s="957"/>
      <c r="AM18" s="957"/>
      <c r="AN18" s="957"/>
      <c r="AO18" s="957"/>
      <c r="AP18" s="957"/>
      <c r="AQ18" s="957"/>
      <c r="AR18" s="957"/>
      <c r="AS18" s="957"/>
      <c r="AT18" s="957"/>
      <c r="AU18" s="957"/>
      <c r="AV18" s="957"/>
      <c r="AW18" s="957"/>
      <c r="AX18" s="957"/>
      <c r="AY18" s="957"/>
    </row>
    <row r="19" spans="1:53" ht="165.75" customHeight="1" thickBot="1" x14ac:dyDescent="0.3">
      <c r="A19" s="946"/>
      <c r="B19" s="950"/>
      <c r="C19" s="954" t="s">
        <v>1489</v>
      </c>
      <c r="D19" s="955" t="s">
        <v>1490</v>
      </c>
      <c r="E19" s="196"/>
      <c r="F19" s="963"/>
      <c r="G19" s="963"/>
      <c r="H19" s="963"/>
      <c r="I19" s="963"/>
      <c r="J19" s="963"/>
      <c r="K19" s="963" t="s">
        <v>1471</v>
      </c>
      <c r="L19" s="195"/>
      <c r="M19" s="195"/>
      <c r="N19" s="195"/>
      <c r="O19" s="195"/>
      <c r="P19" s="195"/>
      <c r="Q19" s="195"/>
      <c r="R19" s="195"/>
      <c r="S19" s="195"/>
      <c r="T19" s="195"/>
      <c r="U19" s="195"/>
      <c r="V19" s="195"/>
      <c r="W19" s="195"/>
      <c r="X19" s="195"/>
      <c r="Y19" s="195"/>
      <c r="Z19" s="195"/>
      <c r="AA19" s="195"/>
      <c r="AB19" s="195"/>
      <c r="AC19" s="195"/>
      <c r="AD19" s="195"/>
      <c r="AE19" s="195"/>
      <c r="AF19" s="195"/>
      <c r="AG19" s="195"/>
      <c r="AH19" s="195"/>
      <c r="AI19" s="195"/>
      <c r="AJ19" s="195"/>
      <c r="AK19" s="195"/>
      <c r="AL19" s="195"/>
      <c r="AM19" s="195"/>
      <c r="AN19" s="195"/>
      <c r="AO19" s="195"/>
      <c r="AP19" s="195"/>
      <c r="AQ19" s="195"/>
      <c r="AR19" s="195"/>
      <c r="AS19" s="195"/>
      <c r="AT19" s="195"/>
      <c r="AU19" s="195"/>
      <c r="AV19" s="195"/>
      <c r="AW19" s="195"/>
      <c r="AX19" s="195"/>
      <c r="AY19" s="195"/>
    </row>
    <row r="20" spans="1:53" x14ac:dyDescent="0.25">
      <c r="A20" s="946"/>
      <c r="B20" s="950"/>
      <c r="C20" s="948"/>
      <c r="D20" s="957"/>
      <c r="E20" s="196"/>
      <c r="F20" s="964"/>
      <c r="G20" s="964"/>
      <c r="H20" s="964"/>
      <c r="I20" s="964"/>
      <c r="J20" s="964"/>
      <c r="K20" s="964"/>
      <c r="L20" s="195"/>
      <c r="M20" s="195"/>
      <c r="N20" s="195"/>
      <c r="O20" s="195"/>
      <c r="P20" s="195"/>
      <c r="Q20" s="195"/>
      <c r="R20" s="195"/>
      <c r="S20" s="195"/>
      <c r="T20" s="195"/>
      <c r="U20" s="195"/>
      <c r="V20" s="195"/>
      <c r="W20" s="195"/>
      <c r="X20" s="195"/>
      <c r="Y20" s="195"/>
      <c r="Z20" s="195"/>
      <c r="AA20" s="195"/>
      <c r="AB20" s="195"/>
      <c r="AC20" s="195"/>
      <c r="AD20" s="195"/>
      <c r="AE20" s="195"/>
      <c r="AF20" s="195"/>
      <c r="AG20" s="195"/>
      <c r="AH20" s="195"/>
      <c r="AI20" s="195"/>
      <c r="AJ20" s="195"/>
      <c r="AK20" s="195"/>
      <c r="AL20" s="195"/>
      <c r="AM20" s="195"/>
      <c r="AN20" s="195"/>
      <c r="AO20" s="195"/>
      <c r="AP20" s="195"/>
      <c r="AQ20" s="195"/>
      <c r="AR20" s="195"/>
      <c r="AS20" s="195"/>
      <c r="AT20" s="195"/>
      <c r="AU20" s="195"/>
      <c r="AV20" s="195"/>
      <c r="AW20" s="195"/>
      <c r="AX20" s="195"/>
      <c r="AY20" s="195"/>
    </row>
    <row r="21" spans="1:53" ht="45.75" customHeight="1" thickBot="1" x14ac:dyDescent="0.3">
      <c r="A21" s="946"/>
      <c r="B21" s="298"/>
      <c r="C21" s="954" t="s">
        <v>1491</v>
      </c>
      <c r="D21" s="961" t="s">
        <v>1492</v>
      </c>
      <c r="E21" s="196"/>
      <c r="F21" s="965"/>
      <c r="G21" s="967"/>
      <c r="H21" s="969" t="s">
        <v>1493</v>
      </c>
      <c r="I21" s="971" t="s">
        <v>1469</v>
      </c>
      <c r="J21" s="963"/>
      <c r="K21" s="963"/>
      <c r="L21" s="195"/>
      <c r="M21" s="195"/>
      <c r="N21" s="195"/>
      <c r="O21" s="195"/>
      <c r="P21" s="195"/>
      <c r="Q21" s="195"/>
      <c r="R21" s="195"/>
      <c r="S21" s="195"/>
      <c r="T21" s="195"/>
      <c r="U21" s="195"/>
      <c r="V21" s="195"/>
      <c r="W21" s="195"/>
      <c r="X21" s="195"/>
      <c r="Y21" s="195"/>
      <c r="Z21" s="195"/>
      <c r="AA21" s="195"/>
      <c r="AB21" s="195"/>
      <c r="AC21" s="195"/>
      <c r="AD21" s="195"/>
      <c r="AE21" s="195"/>
      <c r="AF21" s="195"/>
      <c r="AG21" s="195"/>
      <c r="AH21" s="195"/>
      <c r="AI21" s="195"/>
      <c r="AJ21" s="195"/>
      <c r="AK21" s="195"/>
      <c r="AL21" s="195"/>
      <c r="AM21" s="195"/>
      <c r="AN21" s="195"/>
      <c r="AO21" s="195"/>
      <c r="AP21" s="195"/>
      <c r="AQ21" s="195"/>
      <c r="AR21" s="195"/>
      <c r="AS21" s="195"/>
      <c r="AT21" s="195"/>
      <c r="AU21" s="195"/>
      <c r="AV21" s="195"/>
      <c r="AW21" s="195"/>
      <c r="AX21" s="195"/>
      <c r="AY21" s="195"/>
    </row>
    <row r="22" spans="1:53" x14ac:dyDescent="0.25">
      <c r="A22" s="946"/>
      <c r="B22" s="298"/>
      <c r="C22" s="948"/>
      <c r="D22" s="962"/>
      <c r="E22" s="196"/>
      <c r="F22" s="966"/>
      <c r="G22" s="968"/>
      <c r="H22" s="970"/>
      <c r="I22" s="972"/>
      <c r="J22" s="964"/>
      <c r="K22" s="964"/>
      <c r="L22" s="195"/>
      <c r="M22" s="195"/>
      <c r="N22" s="195"/>
      <c r="O22" s="195"/>
      <c r="P22" s="195"/>
      <c r="Q22" s="195"/>
      <c r="R22" s="195"/>
      <c r="S22" s="195"/>
      <c r="T22" s="195"/>
      <c r="U22" s="195"/>
      <c r="V22" s="195"/>
      <c r="W22" s="195"/>
      <c r="X22" s="195"/>
      <c r="Y22" s="195"/>
      <c r="Z22" s="195"/>
      <c r="AA22" s="195"/>
      <c r="AB22" s="195"/>
      <c r="AC22" s="195"/>
      <c r="AD22" s="195"/>
      <c r="AE22" s="195"/>
      <c r="AF22" s="195"/>
      <c r="AG22" s="195"/>
      <c r="AH22" s="195"/>
      <c r="AI22" s="195"/>
      <c r="AJ22" s="195"/>
      <c r="AK22" s="195"/>
      <c r="AL22" s="195"/>
      <c r="AM22" s="195"/>
      <c r="AN22" s="195"/>
      <c r="AO22" s="195"/>
      <c r="AP22" s="195"/>
      <c r="AQ22" s="195"/>
      <c r="AR22" s="195"/>
      <c r="AS22" s="195"/>
      <c r="AT22" s="195"/>
      <c r="AU22" s="195"/>
      <c r="AV22" s="195"/>
      <c r="AW22" s="195"/>
      <c r="AX22" s="195"/>
      <c r="AY22" s="195"/>
    </row>
    <row r="23" spans="1:53" ht="15.75" thickBot="1" x14ac:dyDescent="0.3">
      <c r="A23" s="946"/>
      <c r="B23" s="298"/>
      <c r="C23" s="954" t="s">
        <v>1494</v>
      </c>
      <c r="D23" s="961"/>
      <c r="E23" s="961"/>
      <c r="F23" s="961"/>
      <c r="G23" s="961"/>
      <c r="H23" s="961"/>
      <c r="I23" s="961"/>
      <c r="J23" s="961"/>
      <c r="K23" s="961"/>
      <c r="L23" s="195"/>
      <c r="M23" s="195"/>
      <c r="N23" s="195"/>
      <c r="O23" s="195"/>
      <c r="P23" s="195"/>
      <c r="Q23" s="195"/>
      <c r="R23" s="195"/>
      <c r="S23" s="195"/>
      <c r="T23" s="195"/>
      <c r="U23" s="195"/>
      <c r="V23" s="195"/>
      <c r="W23" s="195"/>
      <c r="X23" s="195"/>
      <c r="Y23" s="195"/>
      <c r="Z23" s="195"/>
      <c r="AA23" s="195"/>
      <c r="AB23" s="195"/>
      <c r="AC23" s="195"/>
      <c r="AD23" s="195"/>
      <c r="AE23" s="195"/>
      <c r="AF23" s="195"/>
      <c r="AG23" s="195"/>
      <c r="AH23" s="195"/>
      <c r="AI23" s="195"/>
      <c r="AJ23" s="195"/>
      <c r="AK23" s="195"/>
      <c r="AL23" s="195"/>
      <c r="AM23" s="195"/>
      <c r="AN23" s="195"/>
      <c r="AO23" s="195"/>
      <c r="AP23" s="195"/>
      <c r="AQ23" s="195"/>
      <c r="AR23" s="195"/>
      <c r="AS23" s="195"/>
      <c r="AT23" s="195"/>
      <c r="AU23" s="195"/>
      <c r="AV23" s="195"/>
      <c r="AW23" s="195"/>
      <c r="AX23" s="195"/>
      <c r="AY23" s="195"/>
    </row>
    <row r="24" spans="1:53" ht="15.75" thickBot="1" x14ac:dyDescent="0.3">
      <c r="A24" s="946"/>
      <c r="B24" s="158"/>
      <c r="C24" s="948"/>
      <c r="D24" s="962"/>
      <c r="E24" s="962"/>
      <c r="F24" s="962"/>
      <c r="G24" s="962"/>
      <c r="H24" s="962"/>
      <c r="I24" s="962"/>
      <c r="J24" s="962"/>
      <c r="K24" s="962"/>
      <c r="L24" s="195"/>
      <c r="M24" s="195"/>
      <c r="N24" s="195"/>
      <c r="O24" s="195"/>
      <c r="P24" s="195"/>
      <c r="Q24" s="195"/>
      <c r="R24" s="195"/>
      <c r="S24" s="195"/>
      <c r="T24" s="195"/>
      <c r="U24" s="195"/>
      <c r="V24" s="195"/>
      <c r="W24" s="195"/>
      <c r="X24" s="195"/>
      <c r="Y24" s="195"/>
      <c r="Z24" s="195"/>
      <c r="AA24" s="195"/>
      <c r="AB24" s="195"/>
      <c r="AC24" s="195"/>
      <c r="AD24" s="195"/>
      <c r="AE24" s="195"/>
      <c r="AF24" s="195"/>
      <c r="AG24" s="195"/>
      <c r="AH24" s="195"/>
      <c r="AI24" s="195"/>
      <c r="AJ24" s="195"/>
      <c r="AK24" s="195"/>
      <c r="AL24" s="195"/>
      <c r="AM24" s="195"/>
      <c r="AN24" s="195"/>
      <c r="AO24" s="195"/>
      <c r="AP24" s="195"/>
      <c r="AQ24" s="195"/>
      <c r="AR24" s="195"/>
      <c r="AS24" s="195"/>
      <c r="AT24" s="195"/>
      <c r="AU24" s="195"/>
      <c r="AV24" s="195"/>
      <c r="AW24" s="195"/>
      <c r="AX24" s="195"/>
      <c r="AY24" s="195"/>
    </row>
    <row r="25" spans="1:53" ht="92.25" customHeight="1" x14ac:dyDescent="0.25">
      <c r="A25" s="947"/>
      <c r="B25" s="951" t="s">
        <v>1495</v>
      </c>
      <c r="C25" s="208" t="s">
        <v>1496</v>
      </c>
      <c r="D25" s="955" t="s">
        <v>1497</v>
      </c>
      <c r="E25" s="196"/>
      <c r="F25" s="193" t="s">
        <v>1498</v>
      </c>
      <c r="G25" s="193"/>
      <c r="H25" s="207"/>
      <c r="I25" s="2" t="s">
        <v>1499</v>
      </c>
      <c r="J25" s="195"/>
      <c r="L25" s="30"/>
      <c r="M25" s="302"/>
      <c r="N25" s="195"/>
      <c r="O25" s="195"/>
      <c r="P25" s="195"/>
      <c r="Q25" s="195"/>
      <c r="R25" s="195"/>
      <c r="S25" s="195"/>
      <c r="T25" s="195"/>
      <c r="U25" s="195"/>
      <c r="V25" s="195"/>
      <c r="W25" s="195"/>
      <c r="X25" s="195"/>
      <c r="Y25" s="195"/>
      <c r="Z25" s="195"/>
      <c r="AA25" s="195"/>
      <c r="AB25" s="195"/>
      <c r="AC25" s="195"/>
      <c r="AD25" s="195"/>
      <c r="AE25" s="195"/>
      <c r="AF25" s="195"/>
      <c r="AG25" s="195"/>
      <c r="AH25" s="195"/>
      <c r="AI25" s="195"/>
      <c r="AJ25" s="195"/>
      <c r="AK25" s="195"/>
      <c r="AL25" s="195"/>
      <c r="AM25" s="195"/>
      <c r="AN25" s="195"/>
      <c r="AO25" s="195"/>
      <c r="AP25" s="195"/>
      <c r="AQ25" s="195"/>
      <c r="AR25" s="195"/>
      <c r="AS25" s="195"/>
      <c r="AT25" s="195"/>
      <c r="AU25" s="195"/>
      <c r="AV25" s="195"/>
      <c r="AW25" s="195"/>
      <c r="AX25" s="195"/>
      <c r="AY25" s="195"/>
    </row>
    <row r="26" spans="1:53" ht="61.5" customHeight="1" x14ac:dyDescent="0.25">
      <c r="A26" s="947"/>
      <c r="B26" s="952"/>
      <c r="C26" s="63" t="s">
        <v>1500</v>
      </c>
      <c r="D26" s="956"/>
      <c r="E26" s="196"/>
      <c r="G26" s="193"/>
      <c r="H26" s="207"/>
      <c r="I26" s="2" t="s">
        <v>1501</v>
      </c>
      <c r="J26" s="195"/>
      <c r="K26" s="301"/>
      <c r="L26" s="303"/>
      <c r="M26" s="195"/>
      <c r="N26" s="195"/>
      <c r="O26" s="195"/>
      <c r="P26" s="195"/>
      <c r="Q26" s="195"/>
      <c r="R26" s="195"/>
      <c r="S26" s="195"/>
      <c r="T26" s="195"/>
      <c r="U26" s="195"/>
      <c r="V26" s="195"/>
      <c r="W26" s="195"/>
      <c r="X26" s="195"/>
      <c r="Y26" s="195"/>
      <c r="Z26" s="195"/>
      <c r="AA26" s="195"/>
      <c r="AB26" s="195"/>
      <c r="AC26" s="195"/>
      <c r="AD26" s="195"/>
      <c r="AE26" s="195"/>
      <c r="AF26" s="195"/>
      <c r="AG26" s="195"/>
      <c r="AH26" s="195"/>
      <c r="AI26" s="195"/>
      <c r="AJ26" s="195"/>
      <c r="AK26" s="195"/>
      <c r="AL26" s="195"/>
      <c r="AM26" s="195"/>
      <c r="AN26" s="195"/>
      <c r="AO26" s="195"/>
      <c r="AP26" s="195"/>
      <c r="AQ26" s="195"/>
      <c r="AR26" s="195"/>
      <c r="AS26" s="195"/>
      <c r="AT26" s="195"/>
      <c r="AU26" s="195"/>
      <c r="AV26" s="195"/>
      <c r="AW26" s="195"/>
      <c r="AX26" s="195"/>
      <c r="AY26" s="195"/>
    </row>
    <row r="27" spans="1:53" ht="67.5" customHeight="1" x14ac:dyDescent="0.25">
      <c r="A27" s="947"/>
      <c r="B27" s="952"/>
      <c r="C27" s="63" t="s">
        <v>1502</v>
      </c>
      <c r="D27" s="956"/>
      <c r="E27" s="196"/>
      <c r="F27" s="193"/>
      <c r="G27" s="196"/>
      <c r="H27" s="207"/>
      <c r="I27" s="189"/>
      <c r="J27" s="195"/>
      <c r="K27" s="195"/>
      <c r="L27" s="195"/>
      <c r="M27" s="195"/>
      <c r="N27" s="195"/>
      <c r="O27" s="195"/>
      <c r="P27" s="195"/>
      <c r="Q27" s="195"/>
      <c r="R27" s="195"/>
      <c r="S27" s="195"/>
      <c r="T27" s="195"/>
      <c r="U27" s="195"/>
      <c r="V27" s="195"/>
      <c r="W27" s="195"/>
      <c r="X27" s="195"/>
      <c r="Y27" s="195"/>
      <c r="Z27" s="195"/>
      <c r="AA27" s="195"/>
      <c r="AB27" s="195"/>
      <c r="AC27" s="195"/>
      <c r="AD27" s="195"/>
      <c r="AE27" s="195"/>
      <c r="AF27" s="195"/>
      <c r="AG27" s="195"/>
      <c r="AH27" s="195"/>
      <c r="AI27" s="195"/>
      <c r="AJ27" s="195"/>
      <c r="AK27" s="195"/>
      <c r="AL27" s="195"/>
      <c r="AM27" s="195"/>
      <c r="AN27" s="195"/>
      <c r="AO27" s="195"/>
      <c r="AP27" s="195"/>
      <c r="AQ27" s="195"/>
      <c r="AR27" s="195"/>
      <c r="AS27" s="195"/>
      <c r="AT27" s="195"/>
      <c r="AU27" s="195"/>
      <c r="AV27" s="195"/>
      <c r="AW27" s="195"/>
      <c r="AX27" s="195"/>
      <c r="AY27" s="195"/>
    </row>
    <row r="28" spans="1:53" ht="58.5" customHeight="1" x14ac:dyDescent="0.25">
      <c r="A28" s="947"/>
      <c r="B28" s="952"/>
      <c r="C28" s="63" t="s">
        <v>1503</v>
      </c>
      <c r="D28" s="956"/>
      <c r="E28" s="196"/>
      <c r="F28" s="193" t="s">
        <v>1504</v>
      </c>
      <c r="G28" s="193"/>
      <c r="H28" s="207"/>
      <c r="I28" s="189"/>
      <c r="J28" s="195"/>
      <c r="K28" s="195"/>
      <c r="L28" s="195"/>
      <c r="M28" s="195"/>
      <c r="N28" s="195"/>
      <c r="O28" s="195"/>
      <c r="P28" s="195"/>
      <c r="Q28" s="195"/>
      <c r="R28" s="195"/>
      <c r="S28" s="195"/>
      <c r="T28" s="195"/>
      <c r="U28" s="195"/>
      <c r="V28" s="195"/>
      <c r="W28" s="195"/>
      <c r="X28" s="195"/>
      <c r="Y28" s="195"/>
      <c r="Z28" s="195"/>
      <c r="AA28" s="195"/>
      <c r="AB28" s="195"/>
      <c r="AC28" s="195"/>
      <c r="AD28" s="195"/>
      <c r="AE28" s="195"/>
      <c r="AF28" s="195"/>
      <c r="AG28" s="195"/>
      <c r="AH28" s="195"/>
      <c r="AI28" s="195"/>
      <c r="AJ28" s="195"/>
      <c r="AK28" s="195"/>
      <c r="AL28" s="195"/>
      <c r="AM28" s="195"/>
      <c r="AN28" s="195"/>
      <c r="AO28" s="195"/>
      <c r="AP28" s="195"/>
      <c r="AQ28" s="195"/>
      <c r="AR28" s="195"/>
      <c r="AS28" s="195"/>
      <c r="AT28" s="195"/>
      <c r="AU28" s="195"/>
      <c r="AV28" s="195"/>
      <c r="AW28" s="195"/>
      <c r="AX28" s="195"/>
      <c r="AY28" s="195"/>
    </row>
    <row r="29" spans="1:53" ht="117" customHeight="1" x14ac:dyDescent="0.25">
      <c r="A29" s="947"/>
      <c r="B29" s="952"/>
      <c r="C29" s="63" t="s">
        <v>1505</v>
      </c>
      <c r="D29" s="956"/>
      <c r="E29" s="196"/>
      <c r="F29" s="193" t="s">
        <v>1506</v>
      </c>
      <c r="G29" s="193"/>
      <c r="H29" s="207"/>
      <c r="I29" s="189"/>
      <c r="J29" s="195"/>
      <c r="K29" s="195"/>
      <c r="L29" s="195"/>
      <c r="M29" s="195"/>
      <c r="N29" s="195"/>
      <c r="O29" s="195"/>
      <c r="P29" s="195"/>
      <c r="Q29" s="195"/>
      <c r="R29" s="195"/>
      <c r="S29" s="195"/>
      <c r="T29" s="195"/>
      <c r="U29" s="195"/>
      <c r="V29" s="195"/>
      <c r="W29" s="195"/>
      <c r="X29" s="195"/>
      <c r="Y29" s="195"/>
      <c r="Z29" s="195"/>
      <c r="AA29" s="195"/>
      <c r="AB29" s="195"/>
      <c r="AC29" s="195"/>
      <c r="AD29" s="195"/>
      <c r="AE29" s="195"/>
      <c r="AF29" s="195"/>
      <c r="AG29" s="195"/>
      <c r="AH29" s="195"/>
      <c r="AI29" s="195"/>
      <c r="AJ29" s="195"/>
      <c r="AK29" s="195"/>
      <c r="AL29" s="195"/>
      <c r="AM29" s="195"/>
      <c r="AN29" s="195"/>
      <c r="AO29" s="195"/>
      <c r="AP29" s="195"/>
      <c r="AQ29" s="195"/>
      <c r="AR29" s="195"/>
      <c r="AS29" s="195"/>
      <c r="AT29" s="195"/>
      <c r="AU29" s="195"/>
      <c r="AV29" s="195"/>
      <c r="AW29" s="195"/>
      <c r="AX29" s="195"/>
      <c r="AY29" s="195"/>
      <c r="BA29" s="2"/>
    </row>
    <row r="30" spans="1:53" ht="221.25" customHeight="1" thickBot="1" x14ac:dyDescent="0.3">
      <c r="A30" s="947"/>
      <c r="B30" s="953"/>
      <c r="C30" s="159"/>
      <c r="D30" s="957"/>
      <c r="E30" s="196"/>
      <c r="F30" s="193"/>
      <c r="G30" s="193"/>
      <c r="H30" s="207"/>
      <c r="I30" s="189"/>
      <c r="J30" s="195"/>
      <c r="K30" s="195"/>
      <c r="L30" s="195"/>
      <c r="M30" s="195"/>
      <c r="N30" s="195"/>
      <c r="O30" s="195"/>
      <c r="P30" s="195"/>
      <c r="Q30" s="195"/>
      <c r="R30" s="195"/>
      <c r="S30" s="195"/>
      <c r="T30" s="195"/>
      <c r="U30" s="195"/>
      <c r="V30" s="195"/>
      <c r="W30" s="195"/>
      <c r="X30" s="195"/>
      <c r="Y30" s="195"/>
      <c r="Z30" s="195"/>
      <c r="AA30" s="195"/>
      <c r="AB30" s="195"/>
      <c r="AC30" s="195"/>
      <c r="AD30" s="195"/>
      <c r="AE30" s="195"/>
      <c r="AF30" s="195"/>
      <c r="AG30" s="195"/>
      <c r="AH30" s="195"/>
      <c r="AI30" s="195"/>
      <c r="AJ30" s="195"/>
      <c r="AK30" s="195"/>
      <c r="AL30" s="195"/>
      <c r="AM30" s="195"/>
      <c r="AN30" s="195"/>
      <c r="AO30" s="195"/>
      <c r="AP30" s="195"/>
      <c r="AQ30" s="195"/>
      <c r="AR30" s="195"/>
      <c r="AS30" s="195"/>
      <c r="AT30" s="195"/>
      <c r="AU30" s="195"/>
      <c r="AV30" s="195"/>
      <c r="AW30" s="195"/>
      <c r="AX30" s="195"/>
      <c r="AY30" s="195"/>
      <c r="BA30" s="2"/>
    </row>
    <row r="31" spans="1:53" x14ac:dyDescent="0.25">
      <c r="A31" s="946"/>
      <c r="B31" s="157"/>
      <c r="C31" s="209"/>
      <c r="D31" s="196"/>
      <c r="E31" s="196"/>
      <c r="F31" s="196"/>
      <c r="G31" s="196"/>
      <c r="H31" s="206"/>
      <c r="I31" s="195"/>
      <c r="J31" s="195"/>
      <c r="K31" s="195"/>
      <c r="L31" s="195"/>
      <c r="M31" s="195"/>
      <c r="N31" s="195"/>
      <c r="O31" s="195"/>
      <c r="P31" s="195"/>
      <c r="Q31" s="195"/>
      <c r="R31" s="195"/>
      <c r="S31" s="195"/>
      <c r="T31" s="195"/>
      <c r="U31" s="195"/>
      <c r="V31" s="195"/>
      <c r="W31" s="195"/>
      <c r="X31" s="195"/>
      <c r="Y31" s="195"/>
      <c r="Z31" s="195"/>
      <c r="AA31" s="195"/>
      <c r="AB31" s="195"/>
      <c r="AC31" s="195"/>
      <c r="AD31" s="195"/>
      <c r="AE31" s="195"/>
      <c r="AF31" s="195"/>
      <c r="AG31" s="195"/>
      <c r="AH31" s="195"/>
      <c r="AI31" s="195"/>
      <c r="AJ31" s="195"/>
      <c r="AK31" s="195"/>
      <c r="AL31" s="195"/>
      <c r="AM31" s="195"/>
      <c r="AN31" s="195"/>
      <c r="AO31" s="195"/>
      <c r="AP31" s="195"/>
      <c r="AQ31" s="195"/>
      <c r="AR31" s="195"/>
      <c r="AS31" s="195"/>
      <c r="AT31" s="195"/>
      <c r="AU31" s="195"/>
      <c r="AV31" s="195"/>
      <c r="AW31" s="195"/>
      <c r="AX31" s="195"/>
      <c r="AY31" s="195"/>
    </row>
    <row r="32" spans="1:53" x14ac:dyDescent="0.25">
      <c r="A32" s="946"/>
      <c r="B32" s="152"/>
      <c r="C32" s="210"/>
      <c r="D32" s="196"/>
      <c r="E32" s="196"/>
      <c r="F32" s="196"/>
      <c r="G32" s="196"/>
      <c r="H32" s="206"/>
      <c r="I32" s="195"/>
      <c r="J32" s="195"/>
      <c r="K32" s="195"/>
      <c r="L32" s="195"/>
      <c r="M32" s="195"/>
      <c r="N32" s="195"/>
      <c r="O32" s="195"/>
      <c r="P32" s="195"/>
      <c r="Q32" s="195"/>
      <c r="R32" s="195"/>
      <c r="S32" s="195"/>
      <c r="T32" s="195"/>
      <c r="U32" s="195"/>
      <c r="V32" s="195"/>
      <c r="W32" s="195"/>
      <c r="X32" s="195"/>
      <c r="Y32" s="195"/>
      <c r="Z32" s="195"/>
      <c r="AA32" s="195"/>
      <c r="AB32" s="195"/>
      <c r="AC32" s="195"/>
      <c r="AD32" s="195"/>
      <c r="AE32" s="195"/>
      <c r="AF32" s="195"/>
      <c r="AG32" s="195"/>
      <c r="AH32" s="195"/>
      <c r="AI32" s="195"/>
      <c r="AJ32" s="195"/>
      <c r="AK32" s="195"/>
      <c r="AL32" s="195"/>
      <c r="AM32" s="195"/>
      <c r="AN32" s="195"/>
      <c r="AO32" s="195"/>
      <c r="AP32" s="195"/>
      <c r="AQ32" s="195"/>
      <c r="AR32" s="195"/>
      <c r="AS32" s="195"/>
      <c r="AT32" s="195"/>
      <c r="AU32" s="195"/>
      <c r="AV32" s="195"/>
      <c r="AW32" s="195"/>
      <c r="AX32" s="195"/>
      <c r="AY32" s="195"/>
    </row>
    <row r="33" spans="1:51" x14ac:dyDescent="0.25">
      <c r="A33" s="946"/>
      <c r="B33" s="153"/>
      <c r="C33" s="32"/>
      <c r="D33" s="193"/>
      <c r="E33" s="196"/>
      <c r="F33" s="196"/>
      <c r="G33" s="196"/>
      <c r="H33" s="206"/>
      <c r="I33" s="195"/>
      <c r="J33" s="195"/>
      <c r="K33" s="195"/>
      <c r="L33" s="195"/>
      <c r="M33" s="195"/>
      <c r="N33" s="195"/>
      <c r="O33" s="195"/>
      <c r="P33" s="195"/>
      <c r="Q33" s="195"/>
      <c r="R33" s="195"/>
      <c r="S33" s="195"/>
      <c r="T33" s="195"/>
      <c r="U33" s="195"/>
      <c r="V33" s="195"/>
      <c r="W33" s="195"/>
      <c r="X33" s="195"/>
      <c r="Y33" s="195"/>
      <c r="Z33" s="195"/>
      <c r="AA33" s="195"/>
      <c r="AB33" s="195"/>
      <c r="AC33" s="195"/>
      <c r="AD33" s="195"/>
      <c r="AE33" s="195"/>
      <c r="AF33" s="195"/>
      <c r="AG33" s="195"/>
      <c r="AH33" s="195"/>
      <c r="AI33" s="195"/>
      <c r="AJ33" s="195"/>
      <c r="AK33" s="195"/>
      <c r="AL33" s="195"/>
      <c r="AM33" s="195"/>
      <c r="AN33" s="195"/>
      <c r="AO33" s="195"/>
      <c r="AP33" s="195"/>
      <c r="AQ33" s="195"/>
      <c r="AR33" s="195"/>
      <c r="AS33" s="195"/>
      <c r="AT33" s="195"/>
      <c r="AU33" s="195"/>
      <c r="AV33" s="195"/>
      <c r="AW33" s="195"/>
      <c r="AX33" s="195"/>
      <c r="AY33" s="195"/>
    </row>
    <row r="34" spans="1:51" x14ac:dyDescent="0.25">
      <c r="A34" s="946"/>
      <c r="B34" s="154"/>
      <c r="C34" s="32"/>
      <c r="D34" s="196"/>
      <c r="E34" s="196"/>
      <c r="F34" s="196"/>
      <c r="G34" s="196"/>
      <c r="H34" s="206"/>
      <c r="I34" s="195"/>
      <c r="J34" s="195"/>
      <c r="K34" s="195"/>
      <c r="L34" s="195"/>
      <c r="M34" s="195"/>
      <c r="N34" s="195"/>
      <c r="O34" s="195"/>
      <c r="P34" s="195"/>
      <c r="Q34" s="195"/>
      <c r="R34" s="195"/>
      <c r="S34" s="195"/>
      <c r="T34" s="195"/>
      <c r="U34" s="195"/>
      <c r="V34" s="195"/>
      <c r="W34" s="195"/>
      <c r="X34" s="195"/>
      <c r="Y34" s="195"/>
      <c r="Z34" s="195"/>
      <c r="AA34" s="195"/>
      <c r="AB34" s="195"/>
      <c r="AC34" s="195"/>
      <c r="AD34" s="195"/>
      <c r="AE34" s="195"/>
      <c r="AF34" s="195"/>
      <c r="AG34" s="195"/>
      <c r="AH34" s="195"/>
      <c r="AI34" s="195"/>
      <c r="AJ34" s="195"/>
      <c r="AK34" s="195"/>
      <c r="AL34" s="195"/>
      <c r="AM34" s="195"/>
      <c r="AN34" s="195"/>
      <c r="AO34" s="195"/>
      <c r="AP34" s="195"/>
      <c r="AQ34" s="195"/>
      <c r="AR34" s="195"/>
      <c r="AS34" s="195"/>
      <c r="AT34" s="195"/>
      <c r="AU34" s="195"/>
      <c r="AV34" s="195"/>
      <c r="AW34" s="195"/>
      <c r="AX34" s="195"/>
      <c r="AY34" s="195"/>
    </row>
    <row r="35" spans="1:51" x14ac:dyDescent="0.25">
      <c r="A35" s="946"/>
      <c r="B35" s="154"/>
      <c r="C35" s="32"/>
      <c r="D35" s="196"/>
      <c r="E35" s="196"/>
      <c r="F35" s="196"/>
      <c r="G35" s="196"/>
      <c r="H35" s="206"/>
      <c r="I35" s="195"/>
      <c r="J35" s="195"/>
      <c r="K35" s="195"/>
      <c r="L35" s="195"/>
      <c r="M35" s="195"/>
      <c r="N35" s="195"/>
      <c r="O35" s="195"/>
      <c r="P35" s="195"/>
      <c r="Q35" s="195"/>
      <c r="R35" s="195"/>
      <c r="S35" s="195"/>
      <c r="T35" s="195"/>
      <c r="U35" s="195"/>
      <c r="V35" s="195"/>
      <c r="W35" s="195"/>
      <c r="X35" s="195"/>
      <c r="Y35" s="195"/>
      <c r="Z35" s="195"/>
      <c r="AA35" s="195"/>
      <c r="AB35" s="195"/>
      <c r="AC35" s="195"/>
      <c r="AD35" s="195"/>
      <c r="AE35" s="195"/>
      <c r="AF35" s="195"/>
      <c r="AG35" s="195"/>
      <c r="AH35" s="195"/>
      <c r="AI35" s="195"/>
      <c r="AJ35" s="195"/>
      <c r="AK35" s="195"/>
      <c r="AL35" s="195"/>
      <c r="AM35" s="195"/>
      <c r="AN35" s="195"/>
      <c r="AO35" s="195"/>
      <c r="AP35" s="195"/>
      <c r="AQ35" s="195"/>
      <c r="AR35" s="195"/>
      <c r="AS35" s="195"/>
      <c r="AT35" s="195"/>
      <c r="AU35" s="195"/>
      <c r="AV35" s="195"/>
      <c r="AW35" s="195"/>
      <c r="AX35" s="195"/>
      <c r="AY35" s="195"/>
    </row>
    <row r="36" spans="1:51" x14ac:dyDescent="0.25">
      <c r="A36" s="946"/>
      <c r="B36" s="154"/>
      <c r="C36" s="32"/>
      <c r="D36" s="196"/>
      <c r="E36" s="196"/>
      <c r="F36" s="196"/>
      <c r="G36" s="196"/>
      <c r="H36" s="195"/>
      <c r="I36" s="195"/>
      <c r="J36" s="195"/>
      <c r="K36" s="195"/>
      <c r="L36" s="195"/>
      <c r="M36" s="195"/>
      <c r="N36" s="195"/>
      <c r="O36" s="195"/>
      <c r="P36" s="195"/>
      <c r="Q36" s="195"/>
      <c r="R36" s="195"/>
      <c r="S36" s="195"/>
      <c r="T36" s="195"/>
      <c r="U36" s="195"/>
      <c r="V36" s="195"/>
      <c r="W36" s="195"/>
      <c r="X36" s="195"/>
      <c r="Y36" s="195"/>
      <c r="Z36" s="195"/>
      <c r="AA36" s="195"/>
      <c r="AB36" s="195"/>
      <c r="AC36" s="195"/>
      <c r="AD36" s="195"/>
      <c r="AE36" s="195"/>
      <c r="AF36" s="195"/>
      <c r="AG36" s="195"/>
      <c r="AH36" s="195"/>
      <c r="AI36" s="195"/>
      <c r="AJ36" s="195"/>
      <c r="AK36" s="195"/>
      <c r="AL36" s="195"/>
      <c r="AM36" s="195"/>
      <c r="AN36" s="195"/>
      <c r="AO36" s="195"/>
      <c r="AP36" s="195"/>
      <c r="AQ36" s="195"/>
      <c r="AR36" s="195"/>
      <c r="AS36" s="195"/>
      <c r="AT36" s="195"/>
      <c r="AU36" s="195"/>
      <c r="AV36" s="195"/>
      <c r="AW36" s="195"/>
      <c r="AX36" s="195"/>
      <c r="AY36" s="195"/>
    </row>
    <row r="37" spans="1:51" x14ac:dyDescent="0.25">
      <c r="A37" s="946"/>
      <c r="B37" s="154"/>
      <c r="C37" s="32"/>
      <c r="D37" s="196"/>
      <c r="E37" s="196"/>
      <c r="F37" s="196"/>
      <c r="G37" s="196"/>
      <c r="H37" s="195"/>
      <c r="I37" s="195"/>
      <c r="J37" s="195"/>
      <c r="K37" s="195"/>
      <c r="L37" s="195"/>
      <c r="M37" s="195"/>
      <c r="N37" s="195"/>
      <c r="O37" s="195"/>
      <c r="P37" s="195"/>
      <c r="Q37" s="195"/>
      <c r="R37" s="195"/>
      <c r="S37" s="195"/>
      <c r="T37" s="195"/>
      <c r="U37" s="195"/>
      <c r="V37" s="195"/>
      <c r="W37" s="195"/>
      <c r="X37" s="195"/>
      <c r="Y37" s="195"/>
      <c r="Z37" s="195"/>
      <c r="AA37" s="195"/>
      <c r="AB37" s="195"/>
      <c r="AC37" s="195"/>
      <c r="AD37" s="195"/>
      <c r="AE37" s="195"/>
      <c r="AF37" s="195"/>
      <c r="AG37" s="195"/>
      <c r="AH37" s="195"/>
      <c r="AI37" s="195"/>
      <c r="AJ37" s="195"/>
      <c r="AK37" s="195"/>
      <c r="AL37" s="195"/>
      <c r="AM37" s="195"/>
      <c r="AN37" s="195"/>
      <c r="AO37" s="195"/>
      <c r="AP37" s="195"/>
      <c r="AQ37" s="195"/>
      <c r="AR37" s="195"/>
      <c r="AS37" s="195"/>
      <c r="AT37" s="195"/>
      <c r="AU37" s="195"/>
      <c r="AV37" s="195"/>
      <c r="AW37" s="195"/>
      <c r="AX37" s="195"/>
      <c r="AY37" s="195"/>
    </row>
    <row r="38" spans="1:51" x14ac:dyDescent="0.25">
      <c r="A38" s="946"/>
      <c r="B38" s="154"/>
      <c r="C38" s="32"/>
      <c r="D38" s="196"/>
      <c r="E38" s="196"/>
      <c r="F38" s="196"/>
      <c r="G38" s="196"/>
      <c r="H38" s="195"/>
      <c r="I38" s="195"/>
      <c r="J38" s="195"/>
      <c r="K38" s="195"/>
      <c r="L38" s="195"/>
      <c r="M38" s="195"/>
      <c r="N38" s="195"/>
      <c r="O38" s="195"/>
      <c r="P38" s="195"/>
      <c r="Q38" s="195"/>
      <c r="R38" s="195"/>
      <c r="S38" s="195"/>
      <c r="T38" s="195"/>
      <c r="U38" s="195"/>
      <c r="V38" s="195"/>
      <c r="W38" s="195"/>
      <c r="X38" s="195"/>
      <c r="Y38" s="195"/>
      <c r="Z38" s="195"/>
      <c r="AA38" s="195"/>
      <c r="AB38" s="195"/>
      <c r="AC38" s="195"/>
      <c r="AD38" s="195"/>
      <c r="AE38" s="195"/>
      <c r="AF38" s="195"/>
      <c r="AG38" s="195"/>
      <c r="AH38" s="195"/>
      <c r="AI38" s="195"/>
      <c r="AJ38" s="195"/>
      <c r="AK38" s="195"/>
      <c r="AL38" s="195"/>
      <c r="AM38" s="195"/>
      <c r="AN38" s="195"/>
      <c r="AO38" s="195"/>
      <c r="AP38" s="195"/>
      <c r="AQ38" s="195"/>
      <c r="AR38" s="195"/>
      <c r="AS38" s="195"/>
      <c r="AT38" s="195"/>
      <c r="AU38" s="195"/>
      <c r="AV38" s="195"/>
      <c r="AW38" s="195"/>
      <c r="AX38" s="195"/>
      <c r="AY38" s="195"/>
    </row>
    <row r="39" spans="1:51" x14ac:dyDescent="0.25">
      <c r="A39" s="946"/>
      <c r="B39" s="154"/>
      <c r="C39" s="32"/>
      <c r="D39" s="196"/>
      <c r="E39" s="196"/>
      <c r="F39" s="196"/>
      <c r="G39" s="196"/>
      <c r="H39" s="195"/>
      <c r="I39" s="195"/>
      <c r="J39" s="195"/>
      <c r="K39" s="195"/>
      <c r="L39" s="195"/>
      <c r="M39" s="195"/>
      <c r="N39" s="195"/>
      <c r="O39" s="195"/>
      <c r="P39" s="195"/>
      <c r="Q39" s="195"/>
      <c r="R39" s="195"/>
      <c r="S39" s="195"/>
      <c r="T39" s="195"/>
      <c r="U39" s="195"/>
      <c r="V39" s="195"/>
      <c r="W39" s="195"/>
      <c r="X39" s="195"/>
      <c r="Y39" s="195"/>
      <c r="Z39" s="195"/>
      <c r="AA39" s="195"/>
      <c r="AB39" s="195"/>
      <c r="AC39" s="195"/>
      <c r="AD39" s="195"/>
      <c r="AE39" s="195"/>
      <c r="AF39" s="195"/>
      <c r="AG39" s="195"/>
      <c r="AH39" s="195"/>
      <c r="AI39" s="195"/>
      <c r="AJ39" s="195"/>
      <c r="AK39" s="195"/>
      <c r="AL39" s="195"/>
      <c r="AM39" s="195"/>
      <c r="AN39" s="195"/>
      <c r="AO39" s="195"/>
      <c r="AP39" s="195"/>
      <c r="AQ39" s="195"/>
      <c r="AR39" s="195"/>
      <c r="AS39" s="195"/>
      <c r="AT39" s="195"/>
      <c r="AU39" s="195"/>
      <c r="AV39" s="195"/>
      <c r="AW39" s="195"/>
      <c r="AX39" s="195"/>
      <c r="AY39" s="195"/>
    </row>
    <row r="40" spans="1:51" x14ac:dyDescent="0.25">
      <c r="A40" s="946"/>
      <c r="B40" s="155"/>
      <c r="C40" s="33"/>
      <c r="D40" s="196"/>
      <c r="E40" s="196"/>
      <c r="F40" s="196"/>
      <c r="G40" s="196"/>
      <c r="H40" s="195"/>
      <c r="I40" s="195"/>
      <c r="J40" s="195"/>
      <c r="K40" s="195"/>
      <c r="L40" s="195"/>
      <c r="M40" s="195"/>
      <c r="N40" s="195"/>
      <c r="O40" s="195"/>
      <c r="P40" s="195"/>
      <c r="Q40" s="195"/>
      <c r="R40" s="195"/>
      <c r="S40" s="195"/>
      <c r="T40" s="195"/>
      <c r="U40" s="195"/>
      <c r="V40" s="195"/>
      <c r="W40" s="195"/>
      <c r="X40" s="195"/>
      <c r="Y40" s="195"/>
      <c r="Z40" s="195"/>
      <c r="AA40" s="195"/>
      <c r="AB40" s="195"/>
      <c r="AC40" s="195"/>
      <c r="AD40" s="195"/>
      <c r="AE40" s="195"/>
      <c r="AF40" s="195"/>
      <c r="AG40" s="195"/>
      <c r="AH40" s="195"/>
      <c r="AI40" s="195"/>
      <c r="AJ40" s="195"/>
      <c r="AK40" s="195"/>
      <c r="AL40" s="195"/>
      <c r="AM40" s="195"/>
      <c r="AN40" s="195"/>
      <c r="AO40" s="195"/>
      <c r="AP40" s="195"/>
      <c r="AQ40" s="195"/>
      <c r="AR40" s="195"/>
      <c r="AS40" s="195"/>
      <c r="AT40" s="195"/>
      <c r="AU40" s="195"/>
      <c r="AV40" s="195"/>
      <c r="AW40" s="195"/>
      <c r="AX40" s="195"/>
      <c r="AY40" s="195"/>
    </row>
    <row r="41" spans="1:51" x14ac:dyDescent="0.25">
      <c r="A41" s="946"/>
      <c r="B41" s="156"/>
      <c r="C41" s="211"/>
      <c r="D41" s="196"/>
      <c r="E41" s="196"/>
      <c r="F41" s="196"/>
      <c r="G41" s="196"/>
      <c r="H41" s="195"/>
      <c r="I41" s="195"/>
      <c r="J41" s="195"/>
      <c r="K41" s="195"/>
      <c r="L41" s="195"/>
      <c r="M41" s="195"/>
      <c r="N41" s="195"/>
      <c r="O41" s="195"/>
      <c r="P41" s="195"/>
      <c r="Q41" s="195"/>
      <c r="R41" s="195"/>
      <c r="S41" s="195"/>
      <c r="T41" s="195"/>
      <c r="U41" s="195"/>
      <c r="V41" s="195"/>
      <c r="W41" s="195"/>
      <c r="X41" s="195"/>
      <c r="Y41" s="195"/>
      <c r="Z41" s="195"/>
      <c r="AA41" s="195"/>
      <c r="AB41" s="195"/>
      <c r="AC41" s="195"/>
      <c r="AD41" s="195"/>
      <c r="AE41" s="195"/>
      <c r="AF41" s="195"/>
      <c r="AG41" s="195"/>
      <c r="AH41" s="195"/>
      <c r="AI41" s="195"/>
      <c r="AJ41" s="195"/>
      <c r="AK41" s="195"/>
      <c r="AL41" s="195"/>
      <c r="AM41" s="195"/>
      <c r="AN41" s="195"/>
      <c r="AO41" s="195"/>
      <c r="AP41" s="195"/>
      <c r="AQ41" s="195"/>
      <c r="AR41" s="195"/>
      <c r="AS41" s="195"/>
      <c r="AT41" s="195"/>
      <c r="AU41" s="195"/>
      <c r="AV41" s="195"/>
      <c r="AW41" s="195"/>
      <c r="AX41" s="195"/>
      <c r="AY41" s="195"/>
    </row>
    <row r="42" spans="1:51" x14ac:dyDescent="0.25">
      <c r="A42" s="946"/>
      <c r="B42" s="156"/>
      <c r="C42" s="95"/>
      <c r="D42" s="195"/>
      <c r="E42" s="195"/>
      <c r="F42" s="195"/>
      <c r="G42" s="195"/>
      <c r="H42" s="195"/>
      <c r="I42" s="195"/>
      <c r="J42" s="195"/>
      <c r="K42" s="195"/>
      <c r="L42" s="195"/>
      <c r="M42" s="195"/>
      <c r="N42" s="195"/>
      <c r="O42" s="195"/>
      <c r="P42" s="195"/>
      <c r="Q42" s="195"/>
      <c r="R42" s="195"/>
      <c r="S42" s="195"/>
      <c r="T42" s="195"/>
      <c r="U42" s="195"/>
      <c r="V42" s="195"/>
      <c r="W42" s="195"/>
      <c r="X42" s="195"/>
      <c r="Y42" s="195"/>
      <c r="Z42" s="195"/>
      <c r="AA42" s="195"/>
      <c r="AB42" s="195"/>
      <c r="AC42" s="195"/>
      <c r="AD42" s="195"/>
      <c r="AE42" s="195"/>
      <c r="AF42" s="195"/>
      <c r="AG42" s="195"/>
      <c r="AH42" s="195"/>
      <c r="AI42" s="195"/>
      <c r="AJ42" s="195"/>
      <c r="AK42" s="195"/>
      <c r="AL42" s="195"/>
      <c r="AM42" s="195"/>
      <c r="AN42" s="195"/>
      <c r="AO42" s="195"/>
      <c r="AP42" s="195"/>
      <c r="AQ42" s="195"/>
      <c r="AR42" s="195"/>
      <c r="AS42" s="195"/>
      <c r="AT42" s="195"/>
      <c r="AU42" s="195"/>
      <c r="AV42" s="195"/>
      <c r="AW42" s="195"/>
      <c r="AX42" s="195"/>
      <c r="AY42" s="195"/>
    </row>
    <row r="43" spans="1:51" x14ac:dyDescent="0.25">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row>
    <row r="44" spans="1:51" x14ac:dyDescent="0.2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row>
    <row r="45" spans="1:51" x14ac:dyDescent="0.25">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row>
    <row r="46" spans="1:51" x14ac:dyDescent="0.25">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row>
    <row r="47" spans="1:51" x14ac:dyDescent="0.25">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row>
    <row r="48" spans="1:51" x14ac:dyDescent="0.2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spans="1:50" x14ac:dyDescent="0.25">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row>
    <row r="194" spans="1:50" x14ac:dyDescent="0.2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row>
    <row r="195" spans="1:50" x14ac:dyDescent="0.25">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row>
    <row r="196" spans="1:50" x14ac:dyDescent="0.25">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row>
    <row r="197" spans="1:50" x14ac:dyDescent="0.25">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row>
    <row r="198" spans="1:50" x14ac:dyDescent="0.25">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row>
    <row r="199" spans="1:50" x14ac:dyDescent="0.25">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row>
    <row r="200" spans="1:50" x14ac:dyDescent="0.25">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row>
    <row r="201" spans="1:50" x14ac:dyDescent="0.25">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row>
    <row r="202" spans="1:50" x14ac:dyDescent="0.2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row>
    <row r="203" spans="1:50" x14ac:dyDescent="0.25">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row>
    <row r="204" spans="1:50" x14ac:dyDescent="0.25">
      <c r="A204"/>
      <c r="B204"/>
      <c r="C204"/>
      <c r="D204"/>
      <c r="E204"/>
      <c r="F204"/>
      <c r="G204"/>
      <c r="H204"/>
      <c r="I204"/>
      <c r="J204"/>
      <c r="K204"/>
      <c r="L204"/>
      <c r="M204"/>
      <c r="N204"/>
      <c r="O204"/>
      <c r="P204"/>
      <c r="Q204"/>
      <c r="R204"/>
      <c r="S204"/>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row>
    <row r="205" spans="1:50" x14ac:dyDescent="0.25">
      <c r="A205"/>
      <c r="B205"/>
      <c r="C205"/>
      <c r="D205"/>
      <c r="E205"/>
      <c r="F205"/>
      <c r="G205"/>
      <c r="H205"/>
      <c r="I205"/>
      <c r="J205"/>
      <c r="K205"/>
      <c r="L205"/>
      <c r="M205"/>
      <c r="N205"/>
      <c r="O205"/>
      <c r="P205"/>
      <c r="Q205"/>
      <c r="R205"/>
      <c r="S205"/>
    </row>
    <row r="206" spans="1:50" x14ac:dyDescent="0.25">
      <c r="A206"/>
      <c r="B206"/>
      <c r="C206"/>
      <c r="D206"/>
      <c r="E206"/>
      <c r="F206"/>
      <c r="G206"/>
      <c r="H206"/>
      <c r="I206"/>
      <c r="J206"/>
      <c r="K206"/>
      <c r="L206"/>
      <c r="M206"/>
      <c r="N206"/>
      <c r="O206"/>
      <c r="P206"/>
      <c r="Q206"/>
      <c r="R206"/>
      <c r="S206"/>
    </row>
    <row r="207" spans="1:50" x14ac:dyDescent="0.25">
      <c r="A207"/>
      <c r="B207"/>
      <c r="C207"/>
      <c r="D207"/>
      <c r="E207"/>
      <c r="F207"/>
      <c r="G207"/>
      <c r="H207"/>
      <c r="I207"/>
      <c r="J207"/>
      <c r="K207"/>
      <c r="L207"/>
      <c r="M207"/>
      <c r="N207"/>
      <c r="O207"/>
      <c r="P207"/>
      <c r="Q207"/>
      <c r="R207"/>
      <c r="S207"/>
    </row>
    <row r="208" spans="1:50" x14ac:dyDescent="0.25">
      <c r="A208"/>
      <c r="B208"/>
      <c r="C208"/>
      <c r="D208"/>
      <c r="E208"/>
      <c r="F208"/>
      <c r="G208"/>
      <c r="H208"/>
      <c r="I208" s="13"/>
      <c r="J208" s="13"/>
      <c r="K208" s="13"/>
      <c r="L208" s="13"/>
      <c r="M208" s="13"/>
      <c r="N208" s="13"/>
      <c r="O208" s="13"/>
      <c r="P208" s="13"/>
      <c r="Q208" s="13"/>
      <c r="R208" s="13"/>
      <c r="S208" s="13"/>
    </row>
    <row r="209" spans="1:8" x14ac:dyDescent="0.25">
      <c r="A209"/>
      <c r="B209"/>
      <c r="C209"/>
      <c r="D209"/>
      <c r="E209"/>
      <c r="F209"/>
      <c r="G209"/>
      <c r="H209"/>
    </row>
    <row r="210" spans="1:8" x14ac:dyDescent="0.25">
      <c r="A210"/>
      <c r="B210"/>
      <c r="C210"/>
      <c r="D210"/>
      <c r="E210"/>
      <c r="F210"/>
      <c r="G210"/>
      <c r="H210" s="13"/>
    </row>
    <row r="211" spans="1:8" x14ac:dyDescent="0.25">
      <c r="A211"/>
      <c r="B211"/>
      <c r="C211"/>
      <c r="D211"/>
      <c r="E211"/>
      <c r="F211"/>
      <c r="G211"/>
    </row>
    <row r="212" spans="1:8" x14ac:dyDescent="0.25">
      <c r="A212"/>
      <c r="B212"/>
      <c r="C212" s="13"/>
      <c r="D212" s="13"/>
      <c r="E212" s="13"/>
      <c r="F212" s="13"/>
      <c r="G212" s="13"/>
    </row>
    <row r="213" spans="1:8" x14ac:dyDescent="0.25">
      <c r="A213" s="13"/>
      <c r="B213" s="13"/>
    </row>
  </sheetData>
  <mergeCells count="81">
    <mergeCell ref="F21:F22"/>
    <mergeCell ref="G21:G22"/>
    <mergeCell ref="H21:H22"/>
    <mergeCell ref="I21:I22"/>
    <mergeCell ref="J21:J22"/>
    <mergeCell ref="K21:K22"/>
    <mergeCell ref="F19:F20"/>
    <mergeCell ref="D19:D20"/>
    <mergeCell ref="D21:D22"/>
    <mergeCell ref="D23:D24"/>
    <mergeCell ref="E23:E24"/>
    <mergeCell ref="F23:F24"/>
    <mergeCell ref="K19:K20"/>
    <mergeCell ref="G19:G20"/>
    <mergeCell ref="H19:H20"/>
    <mergeCell ref="I19:I20"/>
    <mergeCell ref="J19:J20"/>
    <mergeCell ref="G23:G24"/>
    <mergeCell ref="H23:H24"/>
    <mergeCell ref="I23:I24"/>
    <mergeCell ref="J23:J24"/>
    <mergeCell ref="K23:K24"/>
    <mergeCell ref="AU8:AU18"/>
    <mergeCell ref="AV8:AV18"/>
    <mergeCell ref="AW8:AW18"/>
    <mergeCell ref="AX8:AX18"/>
    <mergeCell ref="AK8:AK18"/>
    <mergeCell ref="AL8:AL18"/>
    <mergeCell ref="AM8:AM18"/>
    <mergeCell ref="AN8:AN18"/>
    <mergeCell ref="AO8:AO18"/>
    <mergeCell ref="AF8:AF18"/>
    <mergeCell ref="AG8:AG18"/>
    <mergeCell ref="AH8:AH18"/>
    <mergeCell ref="AI8:AI18"/>
    <mergeCell ref="AJ8:AJ18"/>
    <mergeCell ref="AA8:AA18"/>
    <mergeCell ref="AY8:AY18"/>
    <mergeCell ref="AP8:AP18"/>
    <mergeCell ref="AQ8:AQ18"/>
    <mergeCell ref="AR8:AR18"/>
    <mergeCell ref="AS8:AS18"/>
    <mergeCell ref="AT8:AT18"/>
    <mergeCell ref="AD8:AD18"/>
    <mergeCell ref="AE8:AE18"/>
    <mergeCell ref="V8:V18"/>
    <mergeCell ref="W8:W18"/>
    <mergeCell ref="X8:X18"/>
    <mergeCell ref="Y8:Y18"/>
    <mergeCell ref="Z8:Z18"/>
    <mergeCell ref="S8:S18"/>
    <mergeCell ref="T8:T18"/>
    <mergeCell ref="U8:U18"/>
    <mergeCell ref="AB8:AB18"/>
    <mergeCell ref="AC8:AC18"/>
    <mergeCell ref="N8:N18"/>
    <mergeCell ref="O8:O18"/>
    <mergeCell ref="P8:P18"/>
    <mergeCell ref="Q8:Q18"/>
    <mergeCell ref="R8:R18"/>
    <mergeCell ref="I8:I18"/>
    <mergeCell ref="J8:J18"/>
    <mergeCell ref="K5:K18"/>
    <mergeCell ref="L8:L18"/>
    <mergeCell ref="M8:M18"/>
    <mergeCell ref="T2:AG2"/>
    <mergeCell ref="AH2:AN2"/>
    <mergeCell ref="AO2:AX2"/>
    <mergeCell ref="A5:A42"/>
    <mergeCell ref="C5:C18"/>
    <mergeCell ref="B5:B20"/>
    <mergeCell ref="B25:B30"/>
    <mergeCell ref="C19:C20"/>
    <mergeCell ref="C23:C24"/>
    <mergeCell ref="C21:C22"/>
    <mergeCell ref="D25:D30"/>
    <mergeCell ref="D8:D18"/>
    <mergeCell ref="E8:E18"/>
    <mergeCell ref="F8:F18"/>
    <mergeCell ref="G8:G18"/>
    <mergeCell ref="H8:H18"/>
  </mergeCell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33B6B-37A9-44C8-B3CF-20CAC5B084D1}">
  <dimension ref="A1:W60"/>
  <sheetViews>
    <sheetView workbookViewId="0">
      <selection activeCell="F24" sqref="F24"/>
    </sheetView>
  </sheetViews>
  <sheetFormatPr defaultRowHeight="15" x14ac:dyDescent="0.25"/>
  <cols>
    <col min="1" max="1" width="12.140625" bestFit="1" customWidth="1"/>
    <col min="2" max="2" width="15.140625" customWidth="1"/>
    <col min="3" max="3" width="103.5703125" customWidth="1"/>
  </cols>
  <sheetData>
    <row r="1" spans="1:23" x14ac:dyDescent="0.25">
      <c r="A1" s="515"/>
      <c r="B1" s="460" t="s">
        <v>1415</v>
      </c>
      <c r="C1" s="460"/>
      <c r="D1" s="460"/>
      <c r="E1" s="460"/>
      <c r="F1" s="460" t="s">
        <v>1507</v>
      </c>
      <c r="G1" s="515"/>
      <c r="H1" s="515"/>
      <c r="I1" s="515"/>
      <c r="J1" s="515"/>
      <c r="K1" s="515"/>
      <c r="L1" s="515"/>
      <c r="M1" s="461" t="s">
        <v>1416</v>
      </c>
      <c r="N1" s="461"/>
      <c r="O1" s="461"/>
      <c r="P1" s="461"/>
      <c r="Q1" s="461"/>
      <c r="R1" s="515"/>
      <c r="S1" s="515"/>
      <c r="T1" s="515"/>
      <c r="U1" s="515"/>
      <c r="V1" s="515"/>
      <c r="W1" s="515"/>
    </row>
    <row r="2" spans="1:23" x14ac:dyDescent="0.25">
      <c r="A2" s="515"/>
      <c r="B2" s="515"/>
      <c r="C2" s="515"/>
      <c r="D2" s="515"/>
      <c r="E2" s="515"/>
      <c r="F2" s="515"/>
      <c r="G2" s="515"/>
      <c r="H2" s="515"/>
      <c r="I2" s="515"/>
      <c r="J2" s="515"/>
      <c r="K2" s="515"/>
      <c r="L2" s="515"/>
      <c r="M2" s="461" t="s">
        <v>1417</v>
      </c>
      <c r="N2" s="461"/>
      <c r="O2" s="461"/>
      <c r="P2" s="461"/>
      <c r="Q2" s="461"/>
      <c r="R2" s="461"/>
      <c r="S2" s="461"/>
      <c r="T2" s="461"/>
      <c r="U2" s="461"/>
      <c r="V2" s="461"/>
      <c r="W2" s="461"/>
    </row>
    <row r="3" spans="1:23" ht="15.75" thickBot="1" x14ac:dyDescent="0.3">
      <c r="A3" s="460" t="s">
        <v>1418</v>
      </c>
      <c r="B3" s="520" t="s">
        <v>1419</v>
      </c>
      <c r="C3" s="520"/>
      <c r="D3" s="515"/>
      <c r="E3" s="515"/>
      <c r="F3" s="515"/>
      <c r="G3" s="515"/>
      <c r="H3" s="515"/>
      <c r="I3" s="515"/>
      <c r="J3" s="515"/>
      <c r="K3" s="515"/>
      <c r="L3" s="515"/>
      <c r="M3" s="460" t="s">
        <v>1420</v>
      </c>
      <c r="N3" s="460"/>
      <c r="O3" s="460"/>
      <c r="P3" s="515"/>
      <c r="Q3" s="460" t="s">
        <v>148</v>
      </c>
      <c r="R3" s="515"/>
      <c r="S3" s="515"/>
      <c r="T3" s="515"/>
      <c r="U3" s="515"/>
      <c r="V3" s="515"/>
      <c r="W3" s="515"/>
    </row>
    <row r="4" spans="1:23" ht="15.75" thickBot="1" x14ac:dyDescent="0.3">
      <c r="A4" s="460"/>
      <c r="B4" s="681" t="s">
        <v>1508</v>
      </c>
      <c r="C4" t="s">
        <v>1509</v>
      </c>
      <c r="D4" s="515"/>
      <c r="E4" s="515"/>
      <c r="F4" s="515"/>
      <c r="G4" s="515"/>
      <c r="H4" s="515"/>
      <c r="I4" s="515"/>
      <c r="J4" s="515"/>
      <c r="K4" s="515"/>
      <c r="L4" s="515"/>
      <c r="M4" s="460"/>
      <c r="N4" s="460"/>
      <c r="O4" s="460"/>
      <c r="P4" s="515"/>
      <c r="Q4" s="460"/>
      <c r="R4" s="515"/>
      <c r="S4" s="515"/>
      <c r="T4" s="515"/>
      <c r="U4" s="515"/>
      <c r="V4" s="515"/>
      <c r="W4" s="515"/>
    </row>
    <row r="5" spans="1:23" ht="15.75" thickTop="1" x14ac:dyDescent="0.25">
      <c r="A5" s="460"/>
      <c r="B5" s="973" t="s">
        <v>1510</v>
      </c>
      <c r="C5" s="676" t="s">
        <v>1511</v>
      </c>
      <c r="D5" s="515"/>
      <c r="E5" s="515"/>
      <c r="F5" s="515"/>
      <c r="G5" s="515"/>
      <c r="H5" s="515"/>
      <c r="I5" s="515"/>
      <c r="J5" s="515"/>
      <c r="K5" s="515"/>
      <c r="L5" s="515"/>
      <c r="M5" s="460"/>
      <c r="N5" s="460"/>
      <c r="O5" s="460"/>
      <c r="P5" s="515"/>
      <c r="Q5" s="460"/>
      <c r="R5" s="515"/>
      <c r="S5" s="515"/>
      <c r="T5" s="515"/>
      <c r="U5" s="515"/>
      <c r="V5" s="515"/>
      <c r="W5" s="515"/>
    </row>
    <row r="6" spans="1:23" x14ac:dyDescent="0.25">
      <c r="A6" s="460"/>
      <c r="B6" s="975"/>
      <c r="C6" s="678" t="s">
        <v>1512</v>
      </c>
      <c r="D6" s="515"/>
      <c r="E6" s="515"/>
      <c r="F6" s="515"/>
      <c r="G6" s="515"/>
      <c r="H6" s="515"/>
      <c r="I6" s="515"/>
      <c r="J6" s="515"/>
      <c r="K6" s="515"/>
      <c r="L6" s="515"/>
      <c r="M6" s="460"/>
      <c r="N6" s="460"/>
      <c r="O6" s="460"/>
      <c r="P6" s="515"/>
      <c r="Q6" s="460"/>
      <c r="R6" s="515"/>
      <c r="S6" s="515"/>
      <c r="T6" s="515"/>
      <c r="U6" s="515"/>
      <c r="V6" s="515"/>
      <c r="W6" s="515"/>
    </row>
    <row r="7" spans="1:23" x14ac:dyDescent="0.25">
      <c r="A7" s="460"/>
      <c r="B7" s="975"/>
      <c r="C7" s="678" t="s">
        <v>1513</v>
      </c>
      <c r="D7" s="515"/>
      <c r="E7" s="515"/>
      <c r="F7" s="515"/>
      <c r="G7" s="515"/>
      <c r="H7" s="515"/>
      <c r="I7" s="515"/>
      <c r="J7" s="515"/>
      <c r="K7" s="515"/>
      <c r="L7" s="515"/>
      <c r="M7" s="460"/>
      <c r="N7" s="460"/>
      <c r="O7" s="460"/>
      <c r="P7" s="515"/>
      <c r="Q7" s="460"/>
      <c r="R7" s="515"/>
      <c r="S7" s="515"/>
      <c r="T7" s="515"/>
      <c r="U7" s="515"/>
      <c r="V7" s="515"/>
      <c r="W7" s="515"/>
    </row>
    <row r="8" spans="1:23" x14ac:dyDescent="0.25">
      <c r="B8" s="975"/>
      <c r="C8" s="678" t="s">
        <v>1514</v>
      </c>
    </row>
    <row r="9" spans="1:23" x14ac:dyDescent="0.25">
      <c r="B9" s="975"/>
      <c r="C9" s="678" t="s">
        <v>1515</v>
      </c>
    </row>
    <row r="10" spans="1:23" x14ac:dyDescent="0.25">
      <c r="B10" s="975"/>
      <c r="C10" s="678" t="s">
        <v>1516</v>
      </c>
    </row>
    <row r="11" spans="1:23" ht="15.75" thickBot="1" x14ac:dyDescent="0.3">
      <c r="B11" s="974"/>
      <c r="C11" s="677" t="s">
        <v>1517</v>
      </c>
    </row>
    <row r="12" spans="1:23" ht="15.75" thickBot="1" x14ac:dyDescent="0.3">
      <c r="B12" s="681" t="s">
        <v>1508</v>
      </c>
      <c r="C12" t="s">
        <v>1518</v>
      </c>
    </row>
    <row r="13" spans="1:23" ht="46.5" thickTop="1" thickBot="1" x14ac:dyDescent="0.3">
      <c r="B13" s="676" t="s">
        <v>1510</v>
      </c>
      <c r="C13" s="676" t="s">
        <v>1519</v>
      </c>
    </row>
    <row r="14" spans="1:23" ht="15.75" thickBot="1" x14ac:dyDescent="0.3">
      <c r="B14" s="681" t="s">
        <v>1508</v>
      </c>
      <c r="C14" t="s">
        <v>1520</v>
      </c>
    </row>
    <row r="15" spans="1:23" ht="76.5" thickTop="1" thickBot="1" x14ac:dyDescent="0.3">
      <c r="B15" s="676" t="s">
        <v>1510</v>
      </c>
      <c r="C15" s="676" t="s">
        <v>1521</v>
      </c>
    </row>
    <row r="16" spans="1:23" ht="15.75" thickBot="1" x14ac:dyDescent="0.3">
      <c r="B16" s="681" t="s">
        <v>1508</v>
      </c>
      <c r="C16" t="s">
        <v>1522</v>
      </c>
    </row>
    <row r="17" spans="2:3" ht="76.5" thickTop="1" thickBot="1" x14ac:dyDescent="0.3">
      <c r="B17" s="676" t="s">
        <v>1510</v>
      </c>
      <c r="C17" s="676" t="s">
        <v>1523</v>
      </c>
    </row>
    <row r="18" spans="2:3" ht="15.75" thickBot="1" x14ac:dyDescent="0.3">
      <c r="B18" s="681" t="s">
        <v>1508</v>
      </c>
      <c r="C18" t="s">
        <v>1524</v>
      </c>
    </row>
    <row r="19" spans="2:3" ht="30.75" thickTop="1" x14ac:dyDescent="0.25">
      <c r="B19" s="973" t="s">
        <v>1510</v>
      </c>
      <c r="C19" s="676" t="s">
        <v>1525</v>
      </c>
    </row>
    <row r="20" spans="2:3" ht="30.75" thickBot="1" x14ac:dyDescent="0.3">
      <c r="B20" s="974"/>
      <c r="C20" s="677" t="s">
        <v>1526</v>
      </c>
    </row>
    <row r="21" spans="2:3" ht="15.75" thickBot="1" x14ac:dyDescent="0.3">
      <c r="B21" s="681" t="s">
        <v>1508</v>
      </c>
      <c r="C21" t="s">
        <v>1527</v>
      </c>
    </row>
    <row r="22" spans="2:3" ht="16.5" thickTop="1" thickBot="1" x14ac:dyDescent="0.3">
      <c r="B22" s="680" t="s">
        <v>1510</v>
      </c>
      <c r="C22" s="680" t="s">
        <v>1528</v>
      </c>
    </row>
    <row r="23" spans="2:3" ht="15.75" thickBot="1" x14ac:dyDescent="0.3">
      <c r="B23" s="681" t="s">
        <v>1508</v>
      </c>
      <c r="C23" t="s">
        <v>1529</v>
      </c>
    </row>
    <row r="24" spans="2:3" ht="46.5" thickTop="1" thickBot="1" x14ac:dyDescent="0.3">
      <c r="B24" s="676" t="s">
        <v>1510</v>
      </c>
      <c r="C24" s="676" t="s">
        <v>1530</v>
      </c>
    </row>
    <row r="25" spans="2:3" ht="15.75" thickBot="1" x14ac:dyDescent="0.3">
      <c r="B25" s="681" t="s">
        <v>1508</v>
      </c>
      <c r="C25" t="s">
        <v>1531</v>
      </c>
    </row>
    <row r="26" spans="2:3" ht="31.5" thickTop="1" thickBot="1" x14ac:dyDescent="0.3">
      <c r="B26" s="680" t="s">
        <v>1510</v>
      </c>
      <c r="C26" s="680" t="s">
        <v>1532</v>
      </c>
    </row>
    <row r="27" spans="2:3" ht="15.75" thickBot="1" x14ac:dyDescent="0.3">
      <c r="B27" s="681" t="s">
        <v>1508</v>
      </c>
      <c r="C27" t="s">
        <v>1533</v>
      </c>
    </row>
    <row r="28" spans="2:3" ht="45.75" thickTop="1" x14ac:dyDescent="0.25">
      <c r="B28" s="973" t="s">
        <v>1510</v>
      </c>
      <c r="C28" s="676" t="s">
        <v>1534</v>
      </c>
    </row>
    <row r="29" spans="2:3" ht="15.75" thickBot="1" x14ac:dyDescent="0.3">
      <c r="B29" s="974"/>
      <c r="C29" s="677" t="s">
        <v>1535</v>
      </c>
    </row>
    <row r="30" spans="2:3" ht="15.75" thickBot="1" x14ac:dyDescent="0.3">
      <c r="B30" s="681" t="s">
        <v>1508</v>
      </c>
      <c r="C30" t="s">
        <v>1536</v>
      </c>
    </row>
    <row r="31" spans="2:3" ht="16.5" thickTop="1" thickBot="1" x14ac:dyDescent="0.3">
      <c r="B31" s="680" t="s">
        <v>1510</v>
      </c>
      <c r="C31" s="680" t="s">
        <v>1537</v>
      </c>
    </row>
    <row r="32" spans="2:3" ht="15.75" thickBot="1" x14ac:dyDescent="0.3">
      <c r="B32" s="681" t="s">
        <v>1508</v>
      </c>
      <c r="C32" t="s">
        <v>1538</v>
      </c>
    </row>
    <row r="33" spans="2:3" ht="30.75" thickTop="1" x14ac:dyDescent="0.25">
      <c r="B33" s="973" t="s">
        <v>1510</v>
      </c>
      <c r="C33" s="676" t="s">
        <v>1539</v>
      </c>
    </row>
    <row r="34" spans="2:3" ht="15.75" thickBot="1" x14ac:dyDescent="0.3">
      <c r="B34" s="974"/>
      <c r="C34" s="677" t="s">
        <v>1540</v>
      </c>
    </row>
    <row r="35" spans="2:3" ht="15.75" thickBot="1" x14ac:dyDescent="0.3">
      <c r="B35" s="681" t="s">
        <v>1508</v>
      </c>
      <c r="C35" t="s">
        <v>1541</v>
      </c>
    </row>
    <row r="36" spans="2:3" ht="16.5" thickTop="1" thickBot="1" x14ac:dyDescent="0.3">
      <c r="B36" s="680" t="s">
        <v>1510</v>
      </c>
      <c r="C36" s="680" t="s">
        <v>1542</v>
      </c>
    </row>
    <row r="37" spans="2:3" ht="15.75" thickBot="1" x14ac:dyDescent="0.3">
      <c r="B37" s="681" t="s">
        <v>1508</v>
      </c>
      <c r="C37" t="s">
        <v>1543</v>
      </c>
    </row>
    <row r="38" spans="2:3" ht="15.75" thickTop="1" x14ac:dyDescent="0.25">
      <c r="B38" s="973" t="s">
        <v>1510</v>
      </c>
      <c r="C38" s="676" t="s">
        <v>1544</v>
      </c>
    </row>
    <row r="39" spans="2:3" ht="45" x14ac:dyDescent="0.25">
      <c r="B39" s="975"/>
      <c r="C39" s="679" t="s">
        <v>1545</v>
      </c>
    </row>
    <row r="40" spans="2:3" ht="15.75" thickBot="1" x14ac:dyDescent="0.3">
      <c r="B40" s="974"/>
      <c r="C40" s="677" t="s">
        <v>1546</v>
      </c>
    </row>
    <row r="41" spans="2:3" ht="15.75" thickBot="1" x14ac:dyDescent="0.3">
      <c r="B41" s="681" t="s">
        <v>1508</v>
      </c>
      <c r="C41" t="s">
        <v>1547</v>
      </c>
    </row>
    <row r="42" spans="2:3" ht="31.5" thickTop="1" thickBot="1" x14ac:dyDescent="0.3">
      <c r="B42" s="680" t="s">
        <v>1510</v>
      </c>
      <c r="C42" s="680" t="s">
        <v>1548</v>
      </c>
    </row>
    <row r="43" spans="2:3" ht="15.75" thickBot="1" x14ac:dyDescent="0.3">
      <c r="B43" s="681" t="s">
        <v>1508</v>
      </c>
      <c r="C43" t="s">
        <v>1549</v>
      </c>
    </row>
    <row r="44" spans="2:3" ht="31.5" thickTop="1" thickBot="1" x14ac:dyDescent="0.3">
      <c r="B44" s="680" t="s">
        <v>1510</v>
      </c>
      <c r="C44" s="680" t="s">
        <v>1550</v>
      </c>
    </row>
    <row r="45" spans="2:3" ht="15.75" thickBot="1" x14ac:dyDescent="0.3">
      <c r="B45" s="681" t="s">
        <v>1508</v>
      </c>
      <c r="C45" t="s">
        <v>1551</v>
      </c>
    </row>
    <row r="46" spans="2:3" ht="31.5" thickTop="1" thickBot="1" x14ac:dyDescent="0.3">
      <c r="B46" s="680" t="s">
        <v>1510</v>
      </c>
      <c r="C46" s="680" t="s">
        <v>1552</v>
      </c>
    </row>
    <row r="47" spans="2:3" ht="15.75" thickBot="1" x14ac:dyDescent="0.3">
      <c r="B47" s="681" t="s">
        <v>1508</v>
      </c>
      <c r="C47" t="s">
        <v>1553</v>
      </c>
    </row>
    <row r="48" spans="2:3" ht="31.5" thickTop="1" thickBot="1" x14ac:dyDescent="0.3">
      <c r="B48" s="680" t="s">
        <v>1510</v>
      </c>
      <c r="C48" s="680" t="s">
        <v>1554</v>
      </c>
    </row>
    <row r="49" spans="2:3" ht="15.75" thickBot="1" x14ac:dyDescent="0.3">
      <c r="B49" s="681" t="s">
        <v>1508</v>
      </c>
      <c r="C49" t="s">
        <v>1555</v>
      </c>
    </row>
    <row r="50" spans="2:3" ht="16.5" thickTop="1" thickBot="1" x14ac:dyDescent="0.3">
      <c r="B50" s="680" t="s">
        <v>1510</v>
      </c>
      <c r="C50" s="680" t="s">
        <v>1556</v>
      </c>
    </row>
    <row r="51" spans="2:3" ht="15.75" thickBot="1" x14ac:dyDescent="0.3">
      <c r="B51" s="681" t="s">
        <v>1508</v>
      </c>
      <c r="C51" t="s">
        <v>1557</v>
      </c>
    </row>
    <row r="52" spans="2:3" ht="46.5" thickTop="1" thickBot="1" x14ac:dyDescent="0.3">
      <c r="B52" s="680" t="s">
        <v>1510</v>
      </c>
      <c r="C52" s="706" t="s">
        <v>1558</v>
      </c>
    </row>
    <row r="53" spans="2:3" ht="15.75" thickBot="1" x14ac:dyDescent="0.3">
      <c r="B53" s="681" t="s">
        <v>1508</v>
      </c>
      <c r="C53" t="s">
        <v>1559</v>
      </c>
    </row>
    <row r="54" spans="2:3" ht="16.5" thickTop="1" thickBot="1" x14ac:dyDescent="0.3">
      <c r="B54" s="680" t="s">
        <v>1510</v>
      </c>
      <c r="C54" s="706"/>
    </row>
    <row r="55" spans="2:3" ht="15.75" thickBot="1" x14ac:dyDescent="0.3">
      <c r="B55" s="681" t="s">
        <v>1508</v>
      </c>
      <c r="C55" t="s">
        <v>1560</v>
      </c>
    </row>
    <row r="56" spans="2:3" ht="16.5" thickTop="1" thickBot="1" x14ac:dyDescent="0.3">
      <c r="B56" s="680" t="s">
        <v>1510</v>
      </c>
      <c r="C56" s="706"/>
    </row>
    <row r="57" spans="2:3" ht="15.75" thickBot="1" x14ac:dyDescent="0.3">
      <c r="B57" s="681" t="s">
        <v>1508</v>
      </c>
      <c r="C57" t="s">
        <v>1561</v>
      </c>
    </row>
    <row r="58" spans="2:3" ht="46.5" thickTop="1" thickBot="1" x14ac:dyDescent="0.3">
      <c r="B58" s="680" t="s">
        <v>1510</v>
      </c>
      <c r="C58" s="706" t="s">
        <v>1562</v>
      </c>
    </row>
    <row r="59" spans="2:3" ht="15.75" thickBot="1" x14ac:dyDescent="0.3">
      <c r="B59" s="681" t="s">
        <v>1508</v>
      </c>
      <c r="C59" t="s">
        <v>1563</v>
      </c>
    </row>
    <row r="60" spans="2:3" ht="16.5" thickTop="1" thickBot="1" x14ac:dyDescent="0.3">
      <c r="B60" s="680" t="s">
        <v>1510</v>
      </c>
      <c r="C60" s="680" t="s">
        <v>1564</v>
      </c>
    </row>
  </sheetData>
  <mergeCells count="5">
    <mergeCell ref="B19:B20"/>
    <mergeCell ref="B28:B29"/>
    <mergeCell ref="B33:B34"/>
    <mergeCell ref="B38:B40"/>
    <mergeCell ref="B5:B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2581D-D5FA-4D53-B25F-A6480CDEAFC4}">
  <dimension ref="A1:O136"/>
  <sheetViews>
    <sheetView topLeftCell="A16" zoomScale="87" zoomScaleNormal="70" workbookViewId="0">
      <selection activeCell="C48" sqref="C48"/>
    </sheetView>
  </sheetViews>
  <sheetFormatPr defaultRowHeight="15.75" customHeight="1" x14ac:dyDescent="0.25"/>
  <cols>
    <col min="2" max="2" width="42.7109375" customWidth="1"/>
    <col min="3" max="3" width="220" style="567" customWidth="1"/>
    <col min="4" max="4" width="38.85546875" customWidth="1"/>
    <col min="5" max="5" width="40.28515625" customWidth="1"/>
    <col min="6" max="6" width="32.7109375" customWidth="1"/>
    <col min="14" max="14" width="37.140625" customWidth="1"/>
  </cols>
  <sheetData>
    <row r="1" spans="1:15" ht="46.15" customHeight="1" x14ac:dyDescent="0.25">
      <c r="A1" s="527"/>
      <c r="B1" s="899" t="s">
        <v>540</v>
      </c>
      <c r="C1" s="566" t="s">
        <v>1565</v>
      </c>
      <c r="D1" s="527" t="s">
        <v>1566</v>
      </c>
      <c r="E1" s="528" t="s">
        <v>1567</v>
      </c>
      <c r="F1" s="528" t="s">
        <v>1568</v>
      </c>
    </row>
    <row r="2" spans="1:15" ht="37.9" customHeight="1" x14ac:dyDescent="0.25">
      <c r="A2" s="527"/>
      <c r="B2" s="899"/>
      <c r="C2" s="448" t="s">
        <v>545</v>
      </c>
      <c r="D2" s="527"/>
      <c r="E2" s="527"/>
      <c r="F2" s="527"/>
      <c r="N2" s="1" t="s">
        <v>1569</v>
      </c>
    </row>
    <row r="3" spans="1:15" x14ac:dyDescent="0.25">
      <c r="N3" t="s">
        <v>1570</v>
      </c>
      <c r="O3" t="s">
        <v>1571</v>
      </c>
    </row>
    <row r="4" spans="1:15" x14ac:dyDescent="0.25">
      <c r="N4" t="s">
        <v>1572</v>
      </c>
      <c r="O4" t="s">
        <v>1573</v>
      </c>
    </row>
    <row r="5" spans="1:15" x14ac:dyDescent="0.25">
      <c r="N5" t="s">
        <v>1574</v>
      </c>
      <c r="O5" t="s">
        <v>1575</v>
      </c>
    </row>
    <row r="6" spans="1:15" ht="15" x14ac:dyDescent="0.25">
      <c r="A6" s="527"/>
      <c r="B6" s="527"/>
      <c r="C6" s="527" t="s">
        <v>534</v>
      </c>
      <c r="D6" s="527"/>
      <c r="E6" s="527"/>
      <c r="F6" s="527"/>
      <c r="N6" t="s">
        <v>1576</v>
      </c>
      <c r="O6" t="s">
        <v>1577</v>
      </c>
    </row>
    <row r="7" spans="1:15" x14ac:dyDescent="0.25">
      <c r="A7" t="s">
        <v>571</v>
      </c>
      <c r="B7" t="s">
        <v>1578</v>
      </c>
      <c r="C7" s="593" t="s">
        <v>1579</v>
      </c>
      <c r="E7" t="s">
        <v>1572</v>
      </c>
      <c r="N7" t="s">
        <v>1580</v>
      </c>
      <c r="O7" t="s">
        <v>1581</v>
      </c>
    </row>
    <row r="8" spans="1:15" x14ac:dyDescent="0.25">
      <c r="A8" t="s">
        <v>619</v>
      </c>
      <c r="B8" t="s">
        <v>1578</v>
      </c>
      <c r="C8" s="568" t="s">
        <v>1582</v>
      </c>
      <c r="E8" t="s">
        <v>1570</v>
      </c>
      <c r="N8" t="s">
        <v>996</v>
      </c>
      <c r="O8" t="s">
        <v>1583</v>
      </c>
    </row>
    <row r="9" spans="1:15" ht="31.5" x14ac:dyDescent="0.25">
      <c r="A9" t="s">
        <v>575</v>
      </c>
      <c r="B9" t="s">
        <v>1578</v>
      </c>
      <c r="C9" s="598" t="s">
        <v>576</v>
      </c>
      <c r="D9" t="s">
        <v>577</v>
      </c>
      <c r="E9" t="s">
        <v>1572</v>
      </c>
    </row>
    <row r="10" spans="1:15" ht="31.5" x14ac:dyDescent="0.25">
      <c r="A10" t="s">
        <v>579</v>
      </c>
      <c r="B10" t="s">
        <v>1578</v>
      </c>
      <c r="C10" s="598" t="s">
        <v>581</v>
      </c>
      <c r="E10" t="s">
        <v>1572</v>
      </c>
    </row>
    <row r="11" spans="1:15" x14ac:dyDescent="0.25">
      <c r="A11" t="s">
        <v>602</v>
      </c>
      <c r="B11" t="s">
        <v>1584</v>
      </c>
      <c r="C11" s="593" t="s">
        <v>603</v>
      </c>
      <c r="E11" t="s">
        <v>1570</v>
      </c>
    </row>
    <row r="12" spans="1:15" x14ac:dyDescent="0.25">
      <c r="A12" t="s">
        <v>605</v>
      </c>
      <c r="B12" t="s">
        <v>1585</v>
      </c>
      <c r="C12" s="599" t="s">
        <v>606</v>
      </c>
      <c r="E12" t="s">
        <v>1574</v>
      </c>
    </row>
    <row r="13" spans="1:15" x14ac:dyDescent="0.25">
      <c r="A13" t="s">
        <v>615</v>
      </c>
      <c r="B13" t="s">
        <v>1585</v>
      </c>
      <c r="C13" s="593" t="s">
        <v>1586</v>
      </c>
      <c r="E13" t="s">
        <v>1572</v>
      </c>
    </row>
    <row r="14" spans="1:15" x14ac:dyDescent="0.25">
      <c r="A14" t="s">
        <v>1587</v>
      </c>
      <c r="B14" t="s">
        <v>1588</v>
      </c>
      <c r="C14" s="593" t="s">
        <v>1589</v>
      </c>
      <c r="E14" t="s">
        <v>1576</v>
      </c>
    </row>
    <row r="15" spans="1:15" x14ac:dyDescent="0.25">
      <c r="A15" t="s">
        <v>617</v>
      </c>
      <c r="B15" t="s">
        <v>1590</v>
      </c>
      <c r="C15" s="599" t="s">
        <v>618</v>
      </c>
      <c r="E15" t="s">
        <v>1572</v>
      </c>
      <c r="F15" t="s">
        <v>1570</v>
      </c>
    </row>
    <row r="16" spans="1:15" x14ac:dyDescent="0.25">
      <c r="A16" t="s">
        <v>621</v>
      </c>
      <c r="B16" t="s">
        <v>1591</v>
      </c>
      <c r="C16" s="601" t="s">
        <v>622</v>
      </c>
      <c r="E16" t="s">
        <v>1570</v>
      </c>
    </row>
    <row r="17" spans="1:12" x14ac:dyDescent="0.25">
      <c r="A17" t="s">
        <v>596</v>
      </c>
      <c r="B17" t="s">
        <v>1592</v>
      </c>
      <c r="C17" s="593" t="s">
        <v>600</v>
      </c>
      <c r="E17" t="s">
        <v>1576</v>
      </c>
    </row>
    <row r="18" spans="1:12" x14ac:dyDescent="0.25">
      <c r="A18" t="s">
        <v>708</v>
      </c>
      <c r="C18" s="598" t="s">
        <v>1593</v>
      </c>
      <c r="E18" t="s">
        <v>1576</v>
      </c>
    </row>
    <row r="19" spans="1:12" x14ac:dyDescent="0.25">
      <c r="A19" t="s">
        <v>674</v>
      </c>
      <c r="B19" t="s">
        <v>1594</v>
      </c>
      <c r="C19" s="593" t="s">
        <v>675</v>
      </c>
      <c r="E19" t="s">
        <v>1595</v>
      </c>
    </row>
    <row r="20" spans="1:12" x14ac:dyDescent="0.25">
      <c r="A20" t="s">
        <v>625</v>
      </c>
      <c r="B20" t="s">
        <v>1594</v>
      </c>
      <c r="C20" s="593" t="s">
        <v>626</v>
      </c>
      <c r="E20" t="s">
        <v>1570</v>
      </c>
    </row>
    <row r="21" spans="1:12" x14ac:dyDescent="0.25">
      <c r="A21" t="s">
        <v>695</v>
      </c>
      <c r="B21" t="s">
        <v>1588</v>
      </c>
      <c r="C21" s="593" t="s">
        <v>696</v>
      </c>
      <c r="E21" t="s">
        <v>1576</v>
      </c>
    </row>
    <row r="22" spans="1:12" x14ac:dyDescent="0.25">
      <c r="A22" t="s">
        <v>623</v>
      </c>
      <c r="C22" s="593" t="s">
        <v>624</v>
      </c>
      <c r="E22" t="s">
        <v>1570</v>
      </c>
    </row>
    <row r="23" spans="1:12" x14ac:dyDescent="0.25">
      <c r="A23" t="s">
        <v>627</v>
      </c>
      <c r="C23" s="593" t="s">
        <v>628</v>
      </c>
      <c r="E23" t="s">
        <v>1570</v>
      </c>
    </row>
    <row r="24" spans="1:12" x14ac:dyDescent="0.25">
      <c r="A24" t="s">
        <v>669</v>
      </c>
      <c r="C24" s="593" t="s">
        <v>670</v>
      </c>
      <c r="E24" t="s">
        <v>1576</v>
      </c>
    </row>
    <row r="25" spans="1:12" x14ac:dyDescent="0.25">
      <c r="A25" t="s">
        <v>706</v>
      </c>
      <c r="B25" t="s">
        <v>1588</v>
      </c>
      <c r="C25" s="593" t="s">
        <v>611</v>
      </c>
      <c r="E25" t="s">
        <v>1574</v>
      </c>
    </row>
    <row r="26" spans="1:12" x14ac:dyDescent="0.25">
      <c r="A26" t="s">
        <v>659</v>
      </c>
      <c r="B26" t="s">
        <v>1596</v>
      </c>
      <c r="C26" s="593" t="s">
        <v>1597</v>
      </c>
      <c r="E26" t="s">
        <v>1580</v>
      </c>
      <c r="F26" t="s">
        <v>1595</v>
      </c>
    </row>
    <row r="27" spans="1:12" x14ac:dyDescent="0.25">
      <c r="A27" t="s">
        <v>636</v>
      </c>
      <c r="B27" t="s">
        <v>1596</v>
      </c>
      <c r="C27" s="593" t="s">
        <v>637</v>
      </c>
      <c r="E27" t="s">
        <v>1580</v>
      </c>
      <c r="F27" t="s">
        <v>1595</v>
      </c>
    </row>
    <row r="28" spans="1:12" x14ac:dyDescent="0.25">
      <c r="A28" t="s">
        <v>572</v>
      </c>
      <c r="B28" t="s">
        <v>1594</v>
      </c>
      <c r="C28" s="598" t="s">
        <v>1598</v>
      </c>
      <c r="E28" t="s">
        <v>1574</v>
      </c>
    </row>
    <row r="29" spans="1:12" x14ac:dyDescent="0.25">
      <c r="A29" s="42" t="s">
        <v>629</v>
      </c>
      <c r="B29" t="s">
        <v>1599</v>
      </c>
      <c r="C29" s="568" t="s">
        <v>614</v>
      </c>
      <c r="E29" t="s">
        <v>1595</v>
      </c>
    </row>
    <row r="30" spans="1:12" x14ac:dyDescent="0.25"/>
    <row r="31" spans="1:12" x14ac:dyDescent="0.25">
      <c r="B31" s="590"/>
    </row>
    <row r="32" spans="1:12" x14ac:dyDescent="0.25">
      <c r="A32" s="527"/>
      <c r="B32" s="527"/>
      <c r="C32" s="448" t="s">
        <v>535</v>
      </c>
      <c r="D32" s="527"/>
      <c r="E32" s="527"/>
      <c r="F32" s="527"/>
      <c r="G32" s="499"/>
      <c r="H32" s="499"/>
      <c r="I32" s="499"/>
      <c r="J32" s="499"/>
      <c r="K32" s="499"/>
      <c r="L32" s="499"/>
    </row>
    <row r="33" spans="1:12" x14ac:dyDescent="0.25">
      <c r="A33" t="s">
        <v>580</v>
      </c>
      <c r="B33" s="589" t="s">
        <v>1578</v>
      </c>
      <c r="C33" s="606" t="s">
        <v>583</v>
      </c>
      <c r="E33" t="s">
        <v>1572</v>
      </c>
    </row>
    <row r="34" spans="1:12" ht="22.15" customHeight="1" x14ac:dyDescent="0.25">
      <c r="A34" t="s">
        <v>590</v>
      </c>
      <c r="B34" s="589"/>
      <c r="C34" s="602" t="s">
        <v>591</v>
      </c>
      <c r="E34" t="s">
        <v>1572</v>
      </c>
    </row>
    <row r="35" spans="1:12" x14ac:dyDescent="0.25">
      <c r="A35" t="s">
        <v>593</v>
      </c>
      <c r="B35" s="589" t="s">
        <v>1578</v>
      </c>
      <c r="C35" s="606" t="s">
        <v>594</v>
      </c>
      <c r="E35" t="s">
        <v>1572</v>
      </c>
    </row>
    <row r="36" spans="1:12" x14ac:dyDescent="0.25">
      <c r="A36" t="s">
        <v>676</v>
      </c>
      <c r="B36" s="589" t="s">
        <v>1585</v>
      </c>
      <c r="C36" s="603" t="s">
        <v>677</v>
      </c>
      <c r="E36" t="s">
        <v>1574</v>
      </c>
    </row>
    <row r="37" spans="1:12" x14ac:dyDescent="0.25">
      <c r="A37" t="s">
        <v>680</v>
      </c>
      <c r="B37" s="589" t="s">
        <v>1588</v>
      </c>
      <c r="C37" s="602" t="s">
        <v>1600</v>
      </c>
      <c r="E37" t="s">
        <v>1595</v>
      </c>
    </row>
    <row r="38" spans="1:12" ht="31.5" x14ac:dyDescent="0.25">
      <c r="A38" t="s">
        <v>587</v>
      </c>
      <c r="B38" s="589" t="s">
        <v>1578</v>
      </c>
      <c r="C38" s="606" t="s">
        <v>588</v>
      </c>
      <c r="E38" t="s">
        <v>1576</v>
      </c>
    </row>
    <row r="39" spans="1:12" x14ac:dyDescent="0.25">
      <c r="B39" s="590"/>
    </row>
    <row r="40" spans="1:12" x14ac:dyDescent="0.25">
      <c r="B40" s="590"/>
    </row>
    <row r="41" spans="1:12" x14ac:dyDescent="0.25">
      <c r="A41" s="527"/>
      <c r="B41" s="591"/>
      <c r="C41" s="449" t="s">
        <v>536</v>
      </c>
      <c r="D41" s="529"/>
      <c r="E41" s="529"/>
      <c r="F41" s="527"/>
      <c r="G41" s="499"/>
      <c r="H41" s="499"/>
      <c r="I41" s="499"/>
      <c r="J41" s="499"/>
      <c r="K41" s="499"/>
      <c r="L41" s="499"/>
    </row>
    <row r="42" spans="1:12" x14ac:dyDescent="0.25">
      <c r="A42" t="s">
        <v>682</v>
      </c>
      <c r="B42" s="589" t="s">
        <v>1596</v>
      </c>
      <c r="C42" s="567" t="s">
        <v>683</v>
      </c>
      <c r="E42" t="s">
        <v>1576</v>
      </c>
    </row>
    <row r="43" spans="1:12" x14ac:dyDescent="0.25">
      <c r="A43" t="s">
        <v>684</v>
      </c>
      <c r="B43" s="589" t="s">
        <v>1596</v>
      </c>
      <c r="C43" s="602" t="s">
        <v>1601</v>
      </c>
      <c r="E43" t="s">
        <v>1576</v>
      </c>
    </row>
    <row r="44" spans="1:12" x14ac:dyDescent="0.25">
      <c r="A44" s="515" t="s">
        <v>978</v>
      </c>
      <c r="B44" s="589" t="s">
        <v>1594</v>
      </c>
      <c r="C44" s="604" t="s">
        <v>716</v>
      </c>
      <c r="E44" t="s">
        <v>1595</v>
      </c>
    </row>
    <row r="45" spans="1:12" x14ac:dyDescent="0.25">
      <c r="A45" s="515" t="s">
        <v>1602</v>
      </c>
      <c r="B45" s="589"/>
      <c r="C45" s="605" t="s">
        <v>718</v>
      </c>
      <c r="E45" t="s">
        <v>1595</v>
      </c>
    </row>
    <row r="46" spans="1:12" x14ac:dyDescent="0.25">
      <c r="A46" s="515" t="s">
        <v>979</v>
      </c>
      <c r="B46" s="589" t="s">
        <v>1594</v>
      </c>
      <c r="C46" s="603" t="s">
        <v>713</v>
      </c>
      <c r="E46" t="s">
        <v>1595</v>
      </c>
    </row>
    <row r="47" spans="1:12" x14ac:dyDescent="0.25">
      <c r="A47" s="515" t="s">
        <v>983</v>
      </c>
      <c r="B47" s="589" t="s">
        <v>1594</v>
      </c>
      <c r="C47" s="603" t="s">
        <v>1603</v>
      </c>
      <c r="E47" t="s">
        <v>1595</v>
      </c>
    </row>
    <row r="48" spans="1:12" x14ac:dyDescent="0.25">
      <c r="A48" s="515" t="s">
        <v>634</v>
      </c>
      <c r="B48" s="589" t="s">
        <v>1596</v>
      </c>
      <c r="C48" s="603" t="s">
        <v>1604</v>
      </c>
      <c r="E48" t="s">
        <v>1576</v>
      </c>
    </row>
    <row r="49" spans="1:5" x14ac:dyDescent="0.25">
      <c r="A49" s="515" t="s">
        <v>638</v>
      </c>
      <c r="B49" s="589" t="s">
        <v>1592</v>
      </c>
      <c r="C49" s="603" t="s">
        <v>1605</v>
      </c>
      <c r="E49" t="s">
        <v>1576</v>
      </c>
    </row>
    <row r="50" spans="1:5" x14ac:dyDescent="0.25">
      <c r="A50" s="515" t="s">
        <v>430</v>
      </c>
      <c r="B50" s="589" t="s">
        <v>1592</v>
      </c>
      <c r="C50" s="602" t="s">
        <v>686</v>
      </c>
      <c r="E50" t="s">
        <v>1576</v>
      </c>
    </row>
    <row r="51" spans="1:5" x14ac:dyDescent="0.25">
      <c r="A51" s="515" t="s">
        <v>665</v>
      </c>
      <c r="B51" s="589" t="s">
        <v>1592</v>
      </c>
      <c r="C51" s="605" t="s">
        <v>668</v>
      </c>
      <c r="E51" t="s">
        <v>1576</v>
      </c>
    </row>
    <row r="52" spans="1:5" x14ac:dyDescent="0.25">
      <c r="A52" s="515" t="s">
        <v>984</v>
      </c>
      <c r="B52" s="589" t="s">
        <v>1592</v>
      </c>
      <c r="C52" s="603" t="s">
        <v>1606</v>
      </c>
      <c r="E52" t="s">
        <v>1576</v>
      </c>
    </row>
    <row r="53" spans="1:5" x14ac:dyDescent="0.25">
      <c r="A53" s="515" t="s">
        <v>994</v>
      </c>
      <c r="B53" s="589" t="s">
        <v>1592</v>
      </c>
      <c r="C53" s="605" t="s">
        <v>1607</v>
      </c>
      <c r="E53" t="s">
        <v>1572</v>
      </c>
    </row>
    <row r="54" spans="1:5" ht="31.5" x14ac:dyDescent="0.25">
      <c r="A54" s="515" t="s">
        <v>645</v>
      </c>
      <c r="B54" s="589" t="s">
        <v>1608</v>
      </c>
      <c r="C54" s="605" t="s">
        <v>646</v>
      </c>
      <c r="E54" t="s">
        <v>1576</v>
      </c>
    </row>
    <row r="55" spans="1:5" x14ac:dyDescent="0.25">
      <c r="A55" s="515" t="s">
        <v>687</v>
      </c>
      <c r="B55" s="589" t="s">
        <v>1609</v>
      </c>
      <c r="C55" s="603" t="s">
        <v>688</v>
      </c>
      <c r="E55" t="s">
        <v>1595</v>
      </c>
    </row>
    <row r="56" spans="1:5" x14ac:dyDescent="0.25">
      <c r="A56" s="515" t="s">
        <v>671</v>
      </c>
      <c r="B56" s="589" t="s">
        <v>843</v>
      </c>
      <c r="C56" s="603" t="s">
        <v>673</v>
      </c>
      <c r="E56" t="s">
        <v>1570</v>
      </c>
    </row>
    <row r="57" spans="1:5" x14ac:dyDescent="0.25">
      <c r="A57" s="515" t="s">
        <v>652</v>
      </c>
      <c r="B57" s="589" t="s">
        <v>843</v>
      </c>
      <c r="C57" s="603" t="s">
        <v>1610</v>
      </c>
      <c r="E57" t="s">
        <v>1570</v>
      </c>
    </row>
    <row r="58" spans="1:5" x14ac:dyDescent="0.25">
      <c r="A58" s="515" t="s">
        <v>654</v>
      </c>
      <c r="B58" s="589" t="s">
        <v>1611</v>
      </c>
      <c r="C58" s="605" t="s">
        <v>1612</v>
      </c>
      <c r="E58" t="s">
        <v>1595</v>
      </c>
    </row>
    <row r="59" spans="1:5" x14ac:dyDescent="0.25">
      <c r="A59" s="515" t="s">
        <v>662</v>
      </c>
      <c r="B59" s="590" t="s">
        <v>843</v>
      </c>
      <c r="C59" s="603" t="s">
        <v>1613</v>
      </c>
      <c r="E59" t="s">
        <v>1595</v>
      </c>
    </row>
    <row r="60" spans="1:5" x14ac:dyDescent="0.25">
      <c r="A60" s="515" t="s">
        <v>700</v>
      </c>
      <c r="B60" s="590" t="s">
        <v>1614</v>
      </c>
      <c r="C60" s="603" t="s">
        <v>1615</v>
      </c>
      <c r="E60" t="s">
        <v>1574</v>
      </c>
    </row>
    <row r="61" spans="1:5" x14ac:dyDescent="0.25">
      <c r="A61" s="515" t="s">
        <v>689</v>
      </c>
      <c r="B61" s="589" t="s">
        <v>1592</v>
      </c>
      <c r="C61" s="606" t="s">
        <v>690</v>
      </c>
      <c r="E61" t="s">
        <v>1572</v>
      </c>
    </row>
    <row r="62" spans="1:5" x14ac:dyDescent="0.25">
      <c r="A62" s="515" t="s">
        <v>691</v>
      </c>
      <c r="B62" s="589"/>
      <c r="C62" s="603" t="s">
        <v>692</v>
      </c>
      <c r="E62" t="s">
        <v>1576</v>
      </c>
    </row>
    <row r="63" spans="1:5" ht="31.5" x14ac:dyDescent="0.25">
      <c r="A63" s="515" t="s">
        <v>693</v>
      </c>
      <c r="B63" s="589" t="s">
        <v>1594</v>
      </c>
      <c r="C63" s="605" t="s">
        <v>694</v>
      </c>
      <c r="E63" t="s">
        <v>1595</v>
      </c>
    </row>
    <row r="64" spans="1:5" x14ac:dyDescent="0.25">
      <c r="A64" s="515" t="s">
        <v>518</v>
      </c>
      <c r="B64" s="589" t="s">
        <v>1588</v>
      </c>
      <c r="C64" s="602" t="s">
        <v>644</v>
      </c>
      <c r="E64" t="s">
        <v>1572</v>
      </c>
    </row>
    <row r="65" spans="1:12" x14ac:dyDescent="0.25">
      <c r="A65" t="s">
        <v>647</v>
      </c>
      <c r="B65" s="590" t="s">
        <v>1588</v>
      </c>
      <c r="C65" s="607" t="s">
        <v>1616</v>
      </c>
    </row>
    <row r="66" spans="1:12" x14ac:dyDescent="0.25">
      <c r="B66" s="590"/>
    </row>
    <row r="67" spans="1:12" x14ac:dyDescent="0.25">
      <c r="B67" s="590"/>
    </row>
    <row r="68" spans="1:12" x14ac:dyDescent="0.25">
      <c r="B68" s="590"/>
    </row>
    <row r="69" spans="1:12" x14ac:dyDescent="0.25">
      <c r="B69" s="590"/>
    </row>
    <row r="70" spans="1:12" x14ac:dyDescent="0.25">
      <c r="B70" s="590"/>
    </row>
    <row r="71" spans="1:12" x14ac:dyDescent="0.25">
      <c r="B71" s="590"/>
    </row>
    <row r="72" spans="1:12" x14ac:dyDescent="0.25">
      <c r="A72" s="527"/>
      <c r="B72" s="591"/>
      <c r="C72" s="449" t="s">
        <v>537</v>
      </c>
      <c r="D72" s="529"/>
      <c r="E72" s="529"/>
      <c r="F72" s="527"/>
      <c r="G72" s="499"/>
      <c r="H72" s="499"/>
      <c r="I72" s="499"/>
      <c r="J72" s="499"/>
      <c r="K72" s="499"/>
      <c r="L72" s="499"/>
    </row>
    <row r="73" spans="1:12" x14ac:dyDescent="0.25">
      <c r="A73" t="s">
        <v>640</v>
      </c>
      <c r="B73" s="590"/>
      <c r="C73" s="571" t="s">
        <v>641</v>
      </c>
      <c r="E73" t="s">
        <v>1572</v>
      </c>
    </row>
    <row r="74" spans="1:12" x14ac:dyDescent="0.25">
      <c r="A74" t="s">
        <v>642</v>
      </c>
      <c r="B74" s="590"/>
      <c r="C74" s="571" t="s">
        <v>643</v>
      </c>
      <c r="E74" t="s">
        <v>1572</v>
      </c>
    </row>
    <row r="75" spans="1:12" x14ac:dyDescent="0.25">
      <c r="A75" t="s">
        <v>702</v>
      </c>
      <c r="B75" s="589" t="s">
        <v>1596</v>
      </c>
      <c r="C75" s="570" t="s">
        <v>703</v>
      </c>
      <c r="E75" t="s">
        <v>1572</v>
      </c>
    </row>
    <row r="76" spans="1:12" x14ac:dyDescent="0.25">
      <c r="A76" t="s">
        <v>704</v>
      </c>
      <c r="B76" s="590"/>
      <c r="C76" s="567" t="s">
        <v>705</v>
      </c>
      <c r="E76" t="s">
        <v>1572</v>
      </c>
    </row>
    <row r="77" spans="1:12" x14ac:dyDescent="0.25">
      <c r="A77" t="s">
        <v>599</v>
      </c>
      <c r="B77" s="590"/>
      <c r="C77" s="570" t="s">
        <v>1617</v>
      </c>
      <c r="E77" t="s">
        <v>1595</v>
      </c>
    </row>
    <row r="78" spans="1:12" x14ac:dyDescent="0.25">
      <c r="B78" s="590"/>
      <c r="C78" s="570"/>
    </row>
    <row r="79" spans="1:12" x14ac:dyDescent="0.25">
      <c r="C79" s="570"/>
    </row>
    <row r="80" spans="1:12"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sheetData>
  <sheetProtection algorithmName="SHA-512" hashValue="J/LeNAVu/t8Yf/mRRQBBKuzESwKndZqMIaDUNAE/7Ep5GgwvE2dE+I6ibrM4WLog+1pN6FePnQpUOw6uazMwiQ==" saltValue="yTrvTFkJ477uE9lVdVtAvA==" spinCount="100000" sheet="1" objects="1" scenarios="1"/>
  <autoFilter ref="E1:E136" xr:uid="{7942581D-D5FA-4D53-B25F-A6480CDEAFC4}"/>
  <mergeCells count="1">
    <mergeCell ref="B1:B2"/>
  </mergeCells>
  <phoneticPr fontId="28" type="noConversion"/>
  <conditionalFormatting sqref="E7:E9">
    <cfRule type="colorScale" priority="12">
      <colorScale>
        <cfvo type="min"/>
        <cfvo type="percentile" val="50"/>
        <cfvo type="max"/>
        <color rgb="FF63BE7B"/>
        <color rgb="FFFFEB84"/>
        <color rgb="FFF8696B"/>
      </colorScale>
    </cfRule>
  </conditionalFormatting>
  <conditionalFormatting sqref="E10:E12">
    <cfRule type="colorScale" priority="11">
      <colorScale>
        <cfvo type="min"/>
        <cfvo type="percentile" val="50"/>
        <cfvo type="max"/>
        <color rgb="FF63BE7B"/>
        <color rgb="FFFFEB84"/>
        <color rgb="FFF8696B"/>
      </colorScale>
    </cfRule>
  </conditionalFormatting>
  <conditionalFormatting sqref="E13:E16">
    <cfRule type="colorScale" priority="10">
      <colorScale>
        <cfvo type="min"/>
        <cfvo type="percentile" val="50"/>
        <cfvo type="max"/>
        <color rgb="FF63BE7B"/>
        <color rgb="FFFFEB84"/>
        <color rgb="FFF8696B"/>
      </colorScale>
    </cfRule>
  </conditionalFormatting>
  <conditionalFormatting sqref="E17:E18">
    <cfRule type="colorScale" priority="9">
      <colorScale>
        <cfvo type="min"/>
        <cfvo type="percentile" val="50"/>
        <cfvo type="max"/>
        <color rgb="FF63BE7B"/>
        <color rgb="FFFFEB84"/>
        <color rgb="FFF8696B"/>
      </colorScale>
    </cfRule>
  </conditionalFormatting>
  <conditionalFormatting sqref="E19:E25">
    <cfRule type="colorScale" priority="8">
      <colorScale>
        <cfvo type="min"/>
        <cfvo type="percentile" val="50"/>
        <cfvo type="max"/>
        <color rgb="FF63BE7B"/>
        <color rgb="FFFFEB84"/>
        <color rgb="FFF8696B"/>
      </colorScale>
    </cfRule>
  </conditionalFormatting>
  <conditionalFormatting sqref="E26:E29">
    <cfRule type="colorScale" priority="7">
      <colorScale>
        <cfvo type="min"/>
        <cfvo type="percentile" val="50"/>
        <cfvo type="max"/>
        <color rgb="FF63BE7B"/>
        <color rgb="FFFFEB84"/>
        <color rgb="FFF8696B"/>
      </colorScale>
    </cfRule>
  </conditionalFormatting>
  <conditionalFormatting sqref="E33:E35">
    <cfRule type="colorScale" priority="4">
      <colorScale>
        <cfvo type="min"/>
        <cfvo type="percentile" val="50"/>
        <cfvo type="max"/>
        <color rgb="FF63BE7B"/>
        <color rgb="FFFFEB84"/>
        <color rgb="FFF8696B"/>
      </colorScale>
    </cfRule>
  </conditionalFormatting>
  <conditionalFormatting sqref="E36">
    <cfRule type="colorScale" priority="3">
      <colorScale>
        <cfvo type="min"/>
        <cfvo type="percentile" val="50"/>
        <cfvo type="max"/>
        <color rgb="FF63BE7B"/>
        <color rgb="FFFFEB84"/>
        <color rgb="FFF8696B"/>
      </colorScale>
    </cfRule>
  </conditionalFormatting>
  <conditionalFormatting sqref="E37">
    <cfRule type="colorScale" priority="2">
      <colorScale>
        <cfvo type="min"/>
        <cfvo type="percentile" val="50"/>
        <cfvo type="max"/>
        <color rgb="FF63BE7B"/>
        <color rgb="FFFFEB84"/>
        <color rgb="FFF8696B"/>
      </colorScale>
    </cfRule>
  </conditionalFormatting>
  <conditionalFormatting sqref="E38">
    <cfRule type="colorScale" priority="1">
      <colorScale>
        <cfvo type="min"/>
        <cfvo type="percentile" val="50"/>
        <cfvo type="max"/>
        <color rgb="FF63BE7B"/>
        <color rgb="FFFFEB84"/>
        <color rgb="FFF8696B"/>
      </colorScale>
    </cfRule>
  </conditionalFormatting>
  <conditionalFormatting sqref="E68:E77 E40:E66">
    <cfRule type="colorScale" priority="17">
      <colorScale>
        <cfvo type="min"/>
        <cfvo type="percentile" val="50"/>
        <cfvo type="max"/>
        <color rgb="FF63BE7B"/>
        <color rgb="FFFFEB84"/>
        <color rgb="FFF8696B"/>
      </colorScale>
    </cfRule>
  </conditionalFormatting>
  <conditionalFormatting sqref="F26">
    <cfRule type="colorScale" priority="6">
      <colorScale>
        <cfvo type="min"/>
        <cfvo type="percentile" val="50"/>
        <cfvo type="max"/>
        <color rgb="FF63BE7B"/>
        <color rgb="FFFFEB84"/>
        <color rgb="FFF8696B"/>
      </colorScale>
    </cfRule>
  </conditionalFormatting>
  <conditionalFormatting sqref="F27">
    <cfRule type="colorScale" priority="5">
      <colorScale>
        <cfvo type="min"/>
        <cfvo type="percentile" val="50"/>
        <cfvo type="max"/>
        <color rgb="FF63BE7B"/>
        <color rgb="FFFFEB84"/>
        <color rgb="FFF8696B"/>
      </colorScale>
    </cfRule>
  </conditionalFormatting>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D3A1-8960-4103-B322-59B657954D39}">
  <dimension ref="A1:I127"/>
  <sheetViews>
    <sheetView zoomScale="90" zoomScaleNormal="90" workbookViewId="0">
      <pane ySplit="14" topLeftCell="A15" activePane="bottomLeft" state="frozen"/>
      <selection pane="bottomLeft" activeCell="G30" sqref="G30"/>
    </sheetView>
  </sheetViews>
  <sheetFormatPr defaultRowHeight="15" customHeight="1" x14ac:dyDescent="0.25"/>
  <cols>
    <col min="2" max="2" width="8.85546875" style="614"/>
    <col min="3" max="3" width="5" bestFit="1" customWidth="1"/>
    <col min="4" max="4" width="46.7109375" bestFit="1" customWidth="1"/>
    <col min="5" max="5" width="13.7109375" customWidth="1"/>
    <col min="6" max="6" width="11.140625" customWidth="1"/>
    <col min="7" max="7" width="197.5703125" customWidth="1"/>
    <col min="8" max="8" width="116.85546875" customWidth="1"/>
  </cols>
  <sheetData>
    <row r="1" spans="1:9" ht="48.6" customHeight="1" x14ac:dyDescent="0.25">
      <c r="A1" s="756" t="s">
        <v>538</v>
      </c>
      <c r="B1" s="756" t="s">
        <v>539</v>
      </c>
      <c r="C1" s="527"/>
      <c r="D1" s="899" t="s">
        <v>540</v>
      </c>
      <c r="E1" s="899" t="s">
        <v>1618</v>
      </c>
      <c r="F1" s="899" t="s">
        <v>1619</v>
      </c>
      <c r="G1" s="638" t="s">
        <v>1565</v>
      </c>
      <c r="H1" s="527" t="s">
        <v>148</v>
      </c>
      <c r="I1" t="s">
        <v>1620</v>
      </c>
    </row>
    <row r="2" spans="1:9" ht="9" customHeight="1" x14ac:dyDescent="0.25">
      <c r="A2" s="756"/>
      <c r="B2" s="756"/>
      <c r="C2" s="527"/>
      <c r="D2" s="899"/>
      <c r="E2" s="899"/>
      <c r="F2" s="899"/>
      <c r="G2" s="615" t="s">
        <v>545</v>
      </c>
      <c r="H2" s="527"/>
    </row>
    <row r="3" spans="1:9" x14ac:dyDescent="0.25">
      <c r="A3">
        <v>1</v>
      </c>
      <c r="B3" s="614">
        <v>1</v>
      </c>
      <c r="D3" t="s">
        <v>1621</v>
      </c>
      <c r="G3" t="s">
        <v>1622</v>
      </c>
    </row>
    <row r="4" spans="1:9" x14ac:dyDescent="0.25">
      <c r="A4">
        <v>2</v>
      </c>
      <c r="B4" s="614">
        <v>2</v>
      </c>
      <c r="D4" t="s">
        <v>1623</v>
      </c>
      <c r="E4" s="556"/>
      <c r="F4" s="556"/>
      <c r="G4" t="s">
        <v>1624</v>
      </c>
    </row>
    <row r="5" spans="1:9" x14ac:dyDescent="0.25">
      <c r="A5">
        <v>3</v>
      </c>
      <c r="B5" s="614">
        <v>3</v>
      </c>
      <c r="D5" t="s">
        <v>1625</v>
      </c>
      <c r="E5" s="534"/>
      <c r="F5" s="556"/>
      <c r="G5" t="s">
        <v>1626</v>
      </c>
    </row>
    <row r="6" spans="1:9" x14ac:dyDescent="0.25">
      <c r="A6">
        <v>4</v>
      </c>
      <c r="B6" s="614">
        <v>4</v>
      </c>
      <c r="D6" t="s">
        <v>1627</v>
      </c>
      <c r="E6" s="534"/>
      <c r="F6" s="556"/>
      <c r="G6" t="s">
        <v>1628</v>
      </c>
    </row>
    <row r="7" spans="1:9" x14ac:dyDescent="0.25">
      <c r="A7">
        <v>5</v>
      </c>
      <c r="B7" s="614">
        <v>5</v>
      </c>
      <c r="D7" t="s">
        <v>1629</v>
      </c>
      <c r="G7" t="s">
        <v>1630</v>
      </c>
    </row>
    <row r="8" spans="1:9" x14ac:dyDescent="0.25">
      <c r="A8">
        <v>6</v>
      </c>
      <c r="B8" s="614">
        <v>6</v>
      </c>
      <c r="D8" s="590" t="s">
        <v>1631</v>
      </c>
      <c r="F8" s="556"/>
      <c r="G8" t="s">
        <v>1632</v>
      </c>
    </row>
    <row r="9" spans="1:9" x14ac:dyDescent="0.25">
      <c r="A9">
        <v>7</v>
      </c>
      <c r="B9" s="614">
        <v>7</v>
      </c>
      <c r="C9" s="515"/>
      <c r="D9" t="s">
        <v>1633</v>
      </c>
      <c r="G9" t="s">
        <v>1634</v>
      </c>
    </row>
    <row r="10" spans="1:9" x14ac:dyDescent="0.25">
      <c r="A10">
        <v>8</v>
      </c>
      <c r="B10" s="614">
        <v>8</v>
      </c>
      <c r="D10" t="s">
        <v>1635</v>
      </c>
      <c r="G10" t="s">
        <v>1636</v>
      </c>
    </row>
    <row r="11" spans="1:9" x14ac:dyDescent="0.25">
      <c r="A11">
        <v>9</v>
      </c>
      <c r="B11" s="614">
        <v>9</v>
      </c>
      <c r="D11" t="s">
        <v>1637</v>
      </c>
      <c r="G11" t="s">
        <v>1638</v>
      </c>
    </row>
    <row r="12" spans="1:9" x14ac:dyDescent="0.25">
      <c r="A12">
        <v>10</v>
      </c>
      <c r="B12" s="614">
        <v>10</v>
      </c>
      <c r="D12" t="s">
        <v>1639</v>
      </c>
      <c r="G12" t="s">
        <v>1640</v>
      </c>
    </row>
    <row r="13" spans="1:9" x14ac:dyDescent="0.25">
      <c r="A13">
        <v>11</v>
      </c>
      <c r="B13" s="614">
        <v>11</v>
      </c>
      <c r="D13" t="s">
        <v>1641</v>
      </c>
      <c r="G13" t="s">
        <v>1642</v>
      </c>
    </row>
    <row r="14" spans="1:9" x14ac:dyDescent="0.25">
      <c r="A14">
        <v>12</v>
      </c>
      <c r="B14" s="614">
        <v>12</v>
      </c>
      <c r="D14" t="s">
        <v>568</v>
      </c>
      <c r="G14" t="s">
        <v>1643</v>
      </c>
    </row>
    <row r="15" spans="1:9" x14ac:dyDescent="0.25">
      <c r="D15" t="s">
        <v>1644</v>
      </c>
    </row>
    <row r="16" spans="1:9" x14ac:dyDescent="0.25">
      <c r="D16" t="s">
        <v>1645</v>
      </c>
    </row>
    <row r="17" spans="1:8" x14ac:dyDescent="0.25">
      <c r="B17"/>
      <c r="D17" t="s">
        <v>1646</v>
      </c>
    </row>
    <row r="19" spans="1:8" x14ac:dyDescent="0.25">
      <c r="A19" s="617">
        <v>1</v>
      </c>
      <c r="B19" s="618"/>
      <c r="C19" s="617"/>
      <c r="D19" s="629" t="s">
        <v>1621</v>
      </c>
      <c r="E19" s="619"/>
      <c r="F19" s="620"/>
      <c r="G19" s="617" t="s">
        <v>1647</v>
      </c>
      <c r="H19" s="617"/>
    </row>
    <row r="20" spans="1:8" x14ac:dyDescent="0.25">
      <c r="A20">
        <v>1</v>
      </c>
      <c r="B20" s="614" t="s">
        <v>570</v>
      </c>
      <c r="C20" t="s">
        <v>571</v>
      </c>
      <c r="E20" s="534"/>
      <c r="F20" s="556" t="s">
        <v>1648</v>
      </c>
      <c r="G20" s="623" t="s">
        <v>573</v>
      </c>
    </row>
    <row r="21" spans="1:8" ht="30" x14ac:dyDescent="0.25">
      <c r="A21">
        <v>1</v>
      </c>
      <c r="B21" s="614" t="s">
        <v>574</v>
      </c>
      <c r="C21" t="s">
        <v>575</v>
      </c>
      <c r="E21" s="534"/>
      <c r="F21" s="556" t="s">
        <v>1648</v>
      </c>
      <c r="G21" s="623" t="s">
        <v>576</v>
      </c>
      <c r="H21" t="s">
        <v>577</v>
      </c>
    </row>
    <row r="22" spans="1:8" ht="27" customHeight="1" x14ac:dyDescent="0.25">
      <c r="A22">
        <v>1</v>
      </c>
      <c r="B22" s="614" t="s">
        <v>578</v>
      </c>
      <c r="C22" t="s">
        <v>579</v>
      </c>
      <c r="E22" s="556" t="s">
        <v>580</v>
      </c>
      <c r="F22" s="556" t="s">
        <v>1648</v>
      </c>
      <c r="G22" s="623" t="s">
        <v>581</v>
      </c>
    </row>
    <row r="23" spans="1:8" x14ac:dyDescent="0.25">
      <c r="A23">
        <v>1</v>
      </c>
      <c r="B23" s="614" t="s">
        <v>582</v>
      </c>
      <c r="C23" t="s">
        <v>580</v>
      </c>
      <c r="E23" s="556" t="s">
        <v>579</v>
      </c>
      <c r="F23" s="556"/>
      <c r="G23" s="393" t="s">
        <v>583</v>
      </c>
    </row>
    <row r="24" spans="1:8" x14ac:dyDescent="0.25">
      <c r="A24">
        <v>1</v>
      </c>
      <c r="B24" s="614" t="s">
        <v>584</v>
      </c>
      <c r="C24" s="516" t="s">
        <v>1649</v>
      </c>
      <c r="F24" s="7" t="s">
        <v>1648</v>
      </c>
      <c r="G24" s="393" t="s">
        <v>1650</v>
      </c>
    </row>
    <row r="25" spans="1:8" ht="30" x14ac:dyDescent="0.25">
      <c r="A25">
        <v>1</v>
      </c>
      <c r="B25" s="614" t="s">
        <v>586</v>
      </c>
      <c r="C25" t="s">
        <v>587</v>
      </c>
      <c r="E25" s="556"/>
      <c r="F25" s="556"/>
      <c r="G25" s="393" t="s">
        <v>588</v>
      </c>
    </row>
    <row r="26" spans="1:8" x14ac:dyDescent="0.25">
      <c r="A26">
        <v>1</v>
      </c>
      <c r="B26" s="614" t="s">
        <v>589</v>
      </c>
      <c r="C26" t="s">
        <v>590</v>
      </c>
      <c r="E26" s="556"/>
      <c r="F26" s="556"/>
      <c r="G26" s="393" t="s">
        <v>591</v>
      </c>
    </row>
    <row r="27" spans="1:8" x14ac:dyDescent="0.25">
      <c r="A27">
        <v>1</v>
      </c>
      <c r="B27" s="614" t="s">
        <v>592</v>
      </c>
      <c r="C27" t="s">
        <v>593</v>
      </c>
      <c r="E27" s="534"/>
      <c r="F27" s="556"/>
      <c r="G27" s="393" t="s">
        <v>594</v>
      </c>
    </row>
    <row r="28" spans="1:8" ht="30" x14ac:dyDescent="0.25">
      <c r="A28">
        <v>1</v>
      </c>
      <c r="B28" s="614" t="s">
        <v>595</v>
      </c>
      <c r="C28" s="516" t="s">
        <v>1651</v>
      </c>
      <c r="F28" s="7" t="s">
        <v>1648</v>
      </c>
      <c r="G28" s="625" t="s">
        <v>1652</v>
      </c>
    </row>
    <row r="29" spans="1:8" x14ac:dyDescent="0.25">
      <c r="A29">
        <v>1</v>
      </c>
      <c r="B29" s="614" t="s">
        <v>598</v>
      </c>
      <c r="C29" t="s">
        <v>596</v>
      </c>
      <c r="E29" s="534"/>
      <c r="F29" s="639" t="s">
        <v>1653</v>
      </c>
      <c r="G29" s="621" t="s">
        <v>600</v>
      </c>
    </row>
    <row r="30" spans="1:8" x14ac:dyDescent="0.25">
      <c r="G30" s="393"/>
    </row>
    <row r="31" spans="1:8" x14ac:dyDescent="0.25">
      <c r="E31" s="534"/>
      <c r="F31" s="556"/>
      <c r="G31" s="608"/>
    </row>
    <row r="32" spans="1:8" x14ac:dyDescent="0.25">
      <c r="A32" s="617">
        <v>2</v>
      </c>
      <c r="B32" s="618"/>
      <c r="C32" s="617"/>
      <c r="D32" s="629" t="s">
        <v>1623</v>
      </c>
      <c r="E32" s="619"/>
      <c r="F32" s="620"/>
      <c r="G32" s="617" t="s">
        <v>1654</v>
      </c>
      <c r="H32" s="617"/>
    </row>
    <row r="33" spans="1:8" x14ac:dyDescent="0.25">
      <c r="A33">
        <v>2</v>
      </c>
      <c r="B33" s="614" t="s">
        <v>570</v>
      </c>
      <c r="C33" t="s">
        <v>602</v>
      </c>
      <c r="E33" s="534"/>
      <c r="F33" s="556"/>
      <c r="G33" s="621" t="s">
        <v>603</v>
      </c>
    </row>
    <row r="34" spans="1:8" x14ac:dyDescent="0.25">
      <c r="A34">
        <v>2</v>
      </c>
      <c r="B34" s="614" t="s">
        <v>574</v>
      </c>
      <c r="C34" t="s">
        <v>605</v>
      </c>
      <c r="E34" s="534"/>
      <c r="F34" s="556"/>
      <c r="G34" s="42" t="s">
        <v>606</v>
      </c>
    </row>
    <row r="35" spans="1:8" x14ac:dyDescent="0.25">
      <c r="E35" s="534"/>
      <c r="F35" s="556"/>
    </row>
    <row r="36" spans="1:8" x14ac:dyDescent="0.25">
      <c r="A36" s="617">
        <v>3</v>
      </c>
      <c r="B36" s="618"/>
      <c r="C36" s="617"/>
      <c r="D36" s="629" t="s">
        <v>1625</v>
      </c>
      <c r="E36" s="619"/>
      <c r="F36" s="620"/>
      <c r="G36" s="617" t="s">
        <v>1655</v>
      </c>
      <c r="H36" s="617"/>
    </row>
    <row r="37" spans="1:8" x14ac:dyDescent="0.25">
      <c r="A37">
        <v>3</v>
      </c>
      <c r="B37" s="614" t="s">
        <v>570</v>
      </c>
      <c r="C37" t="s">
        <v>615</v>
      </c>
      <c r="E37" s="534"/>
      <c r="F37" s="556"/>
      <c r="G37" s="621" t="s">
        <v>616</v>
      </c>
      <c r="H37" s="25" t="s">
        <v>1607</v>
      </c>
    </row>
    <row r="38" spans="1:8" x14ac:dyDescent="0.25">
      <c r="A38">
        <v>3</v>
      </c>
      <c r="B38" s="614" t="s">
        <v>574</v>
      </c>
      <c r="C38" t="s">
        <v>617</v>
      </c>
      <c r="E38" s="534"/>
      <c r="F38" s="556"/>
      <c r="G38" s="42" t="s">
        <v>618</v>
      </c>
    </row>
    <row r="39" spans="1:8" x14ac:dyDescent="0.25">
      <c r="A39">
        <v>3</v>
      </c>
      <c r="B39" s="614" t="s">
        <v>578</v>
      </c>
      <c r="C39" t="s">
        <v>708</v>
      </c>
      <c r="E39" s="534"/>
      <c r="F39" s="556" t="s">
        <v>1653</v>
      </c>
      <c r="G39" s="621" t="s">
        <v>608</v>
      </c>
    </row>
    <row r="40" spans="1:8" x14ac:dyDescent="0.25">
      <c r="A40">
        <v>3</v>
      </c>
      <c r="B40" s="614" t="s">
        <v>582</v>
      </c>
      <c r="C40" t="s">
        <v>706</v>
      </c>
      <c r="E40" s="556"/>
      <c r="F40" s="556" t="s">
        <v>1653</v>
      </c>
      <c r="G40" s="621" t="s">
        <v>611</v>
      </c>
    </row>
    <row r="41" spans="1:8" x14ac:dyDescent="0.25">
      <c r="A41">
        <v>3</v>
      </c>
      <c r="B41" s="614" t="s">
        <v>584</v>
      </c>
      <c r="C41" s="42" t="s">
        <v>629</v>
      </c>
      <c r="E41" s="534"/>
      <c r="F41" s="556" t="s">
        <v>1653</v>
      </c>
      <c r="G41" s="608" t="s">
        <v>614</v>
      </c>
    </row>
    <row r="42" spans="1:8" x14ac:dyDescent="0.25">
      <c r="E42" s="556"/>
      <c r="F42" s="556"/>
    </row>
    <row r="43" spans="1:8" x14ac:dyDescent="0.25">
      <c r="A43" s="617">
        <v>4</v>
      </c>
      <c r="B43" s="618"/>
      <c r="C43" s="617"/>
      <c r="D43" s="629" t="s">
        <v>1627</v>
      </c>
      <c r="E43" s="620"/>
      <c r="F43" s="620"/>
      <c r="G43" s="617" t="s">
        <v>1628</v>
      </c>
      <c r="H43" s="617"/>
    </row>
    <row r="44" spans="1:8" x14ac:dyDescent="0.25">
      <c r="A44">
        <v>4</v>
      </c>
      <c r="B44" s="614" t="s">
        <v>570</v>
      </c>
      <c r="C44" t="s">
        <v>619</v>
      </c>
      <c r="E44" s="534"/>
      <c r="F44" s="556"/>
      <c r="G44" s="608" t="s">
        <v>620</v>
      </c>
    </row>
    <row r="45" spans="1:8" x14ac:dyDescent="0.25">
      <c r="A45">
        <v>4</v>
      </c>
      <c r="B45" s="614" t="s">
        <v>574</v>
      </c>
      <c r="C45" t="s">
        <v>621</v>
      </c>
      <c r="E45" s="534"/>
      <c r="F45" s="556"/>
      <c r="G45" s="520" t="s">
        <v>622</v>
      </c>
    </row>
    <row r="46" spans="1:8" x14ac:dyDescent="0.25">
      <c r="A46">
        <v>4</v>
      </c>
      <c r="B46" s="614" t="s">
        <v>578</v>
      </c>
      <c r="C46" t="s">
        <v>623</v>
      </c>
      <c r="E46" s="534"/>
      <c r="F46" s="556"/>
      <c r="G46" s="621" t="s">
        <v>624</v>
      </c>
    </row>
    <row r="47" spans="1:8" x14ac:dyDescent="0.25">
      <c r="A47">
        <v>4</v>
      </c>
      <c r="B47" s="614" t="s">
        <v>582</v>
      </c>
      <c r="C47" t="s">
        <v>625</v>
      </c>
      <c r="E47" s="534"/>
      <c r="F47" s="556"/>
      <c r="G47" s="621" t="s">
        <v>626</v>
      </c>
    </row>
    <row r="48" spans="1:8" x14ac:dyDescent="0.25">
      <c r="A48">
        <v>4</v>
      </c>
      <c r="B48" s="614" t="s">
        <v>584</v>
      </c>
      <c r="C48" t="s">
        <v>627</v>
      </c>
      <c r="E48" s="534"/>
      <c r="F48" s="556"/>
      <c r="G48" s="621" t="s">
        <v>628</v>
      </c>
    </row>
    <row r="49" spans="1:8" x14ac:dyDescent="0.25">
      <c r="A49">
        <v>4</v>
      </c>
      <c r="B49" s="614" t="s">
        <v>586</v>
      </c>
      <c r="C49" s="516" t="s">
        <v>1656</v>
      </c>
      <c r="F49" t="s">
        <v>1648</v>
      </c>
      <c r="G49" s="624" t="s">
        <v>1657</v>
      </c>
    </row>
    <row r="50" spans="1:8" x14ac:dyDescent="0.25">
      <c r="A50">
        <v>4</v>
      </c>
      <c r="B50" s="614" t="s">
        <v>589</v>
      </c>
      <c r="C50" s="516" t="s">
        <v>1658</v>
      </c>
      <c r="F50" t="s">
        <v>1653</v>
      </c>
      <c r="G50" s="624" t="s">
        <v>1659</v>
      </c>
      <c r="H50" t="s">
        <v>633</v>
      </c>
    </row>
    <row r="51" spans="1:8" x14ac:dyDescent="0.25">
      <c r="E51" s="556"/>
      <c r="F51" s="556"/>
      <c r="G51" s="621"/>
    </row>
    <row r="52" spans="1:8" x14ac:dyDescent="0.25">
      <c r="A52" s="628">
        <v>5</v>
      </c>
      <c r="B52" s="618"/>
      <c r="C52" s="617"/>
      <c r="D52" s="629" t="s">
        <v>1629</v>
      </c>
      <c r="E52" s="620"/>
      <c r="F52" s="620"/>
      <c r="G52" s="617" t="s">
        <v>1660</v>
      </c>
      <c r="H52" s="617"/>
    </row>
    <row r="53" spans="1:8" x14ac:dyDescent="0.25">
      <c r="A53">
        <v>5</v>
      </c>
      <c r="B53" s="614" t="s">
        <v>570</v>
      </c>
      <c r="C53" s="515" t="s">
        <v>634</v>
      </c>
      <c r="D53" s="589"/>
      <c r="G53" t="s">
        <v>635</v>
      </c>
    </row>
    <row r="54" spans="1:8" x14ac:dyDescent="0.25">
      <c r="A54">
        <v>5</v>
      </c>
      <c r="B54" s="614" t="s">
        <v>574</v>
      </c>
      <c r="C54" t="s">
        <v>636</v>
      </c>
      <c r="E54" s="534"/>
      <c r="F54" s="556"/>
      <c r="G54" s="621" t="s">
        <v>637</v>
      </c>
    </row>
    <row r="55" spans="1:8" x14ac:dyDescent="0.25">
      <c r="A55">
        <v>5</v>
      </c>
      <c r="B55" s="614" t="s">
        <v>578</v>
      </c>
      <c r="C55" s="515" t="s">
        <v>638</v>
      </c>
      <c r="D55" s="589"/>
      <c r="F55" s="596"/>
      <c r="G55" s="520" t="s">
        <v>639</v>
      </c>
    </row>
    <row r="56" spans="1:8" x14ac:dyDescent="0.25">
      <c r="A56">
        <v>5</v>
      </c>
      <c r="B56" s="614" t="s">
        <v>582</v>
      </c>
      <c r="C56" t="s">
        <v>640</v>
      </c>
      <c r="D56" s="590"/>
      <c r="G56" t="s">
        <v>641</v>
      </c>
    </row>
    <row r="57" spans="1:8" x14ac:dyDescent="0.25">
      <c r="A57">
        <v>5</v>
      </c>
      <c r="B57" s="614" t="s">
        <v>584</v>
      </c>
      <c r="C57" t="s">
        <v>642</v>
      </c>
      <c r="D57" s="590"/>
      <c r="G57" s="627" t="s">
        <v>643</v>
      </c>
    </row>
    <row r="58" spans="1:8" x14ac:dyDescent="0.25">
      <c r="C58" s="515"/>
      <c r="D58" s="589"/>
      <c r="F58" s="596"/>
      <c r="G58" s="520"/>
    </row>
    <row r="59" spans="1:8" x14ac:dyDescent="0.25">
      <c r="E59" s="556"/>
      <c r="F59" s="556"/>
      <c r="G59" s="621"/>
    </row>
    <row r="60" spans="1:8" x14ac:dyDescent="0.25">
      <c r="A60" s="617">
        <v>6</v>
      </c>
      <c r="B60" s="618"/>
      <c r="C60" s="617"/>
      <c r="D60" s="629" t="s">
        <v>1631</v>
      </c>
      <c r="E60" s="620"/>
      <c r="F60" s="620"/>
      <c r="G60" s="617" t="s">
        <v>1632</v>
      </c>
      <c r="H60" s="617"/>
    </row>
    <row r="61" spans="1:8" x14ac:dyDescent="0.25">
      <c r="A61">
        <v>6</v>
      </c>
      <c r="B61" s="614" t="s">
        <v>570</v>
      </c>
      <c r="C61" s="516" t="s">
        <v>1661</v>
      </c>
      <c r="F61" t="s">
        <v>1662</v>
      </c>
      <c r="G61" t="s">
        <v>1663</v>
      </c>
    </row>
    <row r="62" spans="1:8" x14ac:dyDescent="0.25">
      <c r="A62">
        <v>6</v>
      </c>
      <c r="B62" s="614" t="s">
        <v>574</v>
      </c>
      <c r="C62" s="515" t="s">
        <v>665</v>
      </c>
      <c r="D62" s="589"/>
      <c r="F62" s="596"/>
      <c r="G62" s="25" t="s">
        <v>668</v>
      </c>
    </row>
    <row r="63" spans="1:8" x14ac:dyDescent="0.25">
      <c r="A63">
        <v>6</v>
      </c>
      <c r="B63" s="614" t="s">
        <v>578</v>
      </c>
      <c r="C63" t="s">
        <v>669</v>
      </c>
      <c r="E63" s="534"/>
      <c r="F63" s="556"/>
      <c r="G63" s="621" t="s">
        <v>670</v>
      </c>
    </row>
    <row r="64" spans="1:8" x14ac:dyDescent="0.25">
      <c r="C64" s="515"/>
      <c r="D64" s="589"/>
      <c r="F64" s="596"/>
      <c r="G64" s="596"/>
    </row>
    <row r="65" spans="1:8" x14ac:dyDescent="0.25">
      <c r="E65" s="556"/>
      <c r="F65" s="556"/>
      <c r="G65" s="621"/>
    </row>
    <row r="66" spans="1:8" x14ac:dyDescent="0.25">
      <c r="A66" s="617">
        <v>7</v>
      </c>
      <c r="B66" s="618"/>
      <c r="C66" s="617"/>
      <c r="D66" s="629" t="s">
        <v>1633</v>
      </c>
      <c r="E66" s="620"/>
      <c r="F66" s="620"/>
      <c r="G66" s="617" t="s">
        <v>1634</v>
      </c>
      <c r="H66" s="617"/>
    </row>
    <row r="67" spans="1:8" x14ac:dyDescent="0.25">
      <c r="A67">
        <v>7</v>
      </c>
      <c r="C67" s="515" t="s">
        <v>671</v>
      </c>
      <c r="D67" s="589"/>
      <c r="E67" s="534"/>
      <c r="F67" s="596"/>
      <c r="G67" s="25" t="s">
        <v>673</v>
      </c>
    </row>
    <row r="68" spans="1:8" x14ac:dyDescent="0.25">
      <c r="A68">
        <v>7</v>
      </c>
      <c r="C68" t="s">
        <v>674</v>
      </c>
      <c r="E68" s="534"/>
      <c r="F68" s="556"/>
      <c r="G68" s="621" t="s">
        <v>675</v>
      </c>
    </row>
    <row r="69" spans="1:8" x14ac:dyDescent="0.25">
      <c r="A69">
        <v>7</v>
      </c>
      <c r="C69" t="s">
        <v>676</v>
      </c>
      <c r="D69" s="589"/>
      <c r="E69" s="534"/>
      <c r="F69" s="556"/>
      <c r="G69" s="25" t="s">
        <v>677</v>
      </c>
    </row>
    <row r="70" spans="1:8" x14ac:dyDescent="0.25">
      <c r="A70">
        <v>7</v>
      </c>
      <c r="C70" s="516" t="s">
        <v>1664</v>
      </c>
      <c r="F70" t="s">
        <v>1648</v>
      </c>
      <c r="G70" s="624" t="s">
        <v>1665</v>
      </c>
    </row>
    <row r="71" spans="1:8" x14ac:dyDescent="0.25">
      <c r="A71">
        <v>7</v>
      </c>
      <c r="C71" t="s">
        <v>680</v>
      </c>
      <c r="D71" s="589"/>
      <c r="E71" s="534"/>
      <c r="F71" s="556"/>
      <c r="G71" s="622" t="s">
        <v>681</v>
      </c>
    </row>
    <row r="72" spans="1:8" x14ac:dyDescent="0.25">
      <c r="E72" s="556"/>
      <c r="F72" s="556"/>
      <c r="G72" s="621"/>
    </row>
    <row r="73" spans="1:8" x14ac:dyDescent="0.25">
      <c r="A73" s="617">
        <v>8</v>
      </c>
      <c r="B73" s="618"/>
      <c r="C73" s="617"/>
      <c r="D73" s="629" t="s">
        <v>1635</v>
      </c>
      <c r="E73" s="620"/>
      <c r="F73" s="620"/>
      <c r="G73" s="617" t="s">
        <v>1636</v>
      </c>
      <c r="H73" s="617"/>
    </row>
    <row r="74" spans="1:8" x14ac:dyDescent="0.25">
      <c r="A74">
        <v>8</v>
      </c>
      <c r="C74" s="516" t="s">
        <v>1666</v>
      </c>
      <c r="F74" t="s">
        <v>1662</v>
      </c>
      <c r="G74" t="s">
        <v>651</v>
      </c>
    </row>
    <row r="75" spans="1:8" x14ac:dyDescent="0.25">
      <c r="A75">
        <v>8</v>
      </c>
      <c r="C75" t="s">
        <v>652</v>
      </c>
      <c r="G75" t="s">
        <v>653</v>
      </c>
    </row>
    <row r="76" spans="1:8" x14ac:dyDescent="0.25">
      <c r="A76">
        <v>8</v>
      </c>
      <c r="C76" s="515" t="s">
        <v>654</v>
      </c>
      <c r="D76" s="589"/>
      <c r="E76" t="s">
        <v>684</v>
      </c>
      <c r="F76" s="596"/>
      <c r="G76" s="520" t="s">
        <v>1667</v>
      </c>
    </row>
    <row r="77" spans="1:8" x14ac:dyDescent="0.25">
      <c r="A77" s="616">
        <v>8</v>
      </c>
      <c r="C77" s="516" t="s">
        <v>1668</v>
      </c>
      <c r="F77" t="s">
        <v>1662</v>
      </c>
      <c r="G77" t="s">
        <v>658</v>
      </c>
    </row>
    <row r="78" spans="1:8" x14ac:dyDescent="0.25">
      <c r="A78">
        <v>8</v>
      </c>
      <c r="C78" t="s">
        <v>659</v>
      </c>
      <c r="E78" s="534"/>
      <c r="F78" s="556"/>
      <c r="G78" t="s">
        <v>660</v>
      </c>
      <c r="H78" s="626" t="s">
        <v>661</v>
      </c>
    </row>
    <row r="79" spans="1:8" x14ac:dyDescent="0.25">
      <c r="A79">
        <v>8</v>
      </c>
      <c r="C79" s="515" t="s">
        <v>662</v>
      </c>
      <c r="D79" s="590"/>
      <c r="E79" s="596"/>
      <c r="G79" s="25" t="s">
        <v>663</v>
      </c>
    </row>
    <row r="80" spans="1:8" x14ac:dyDescent="0.25"/>
    <row r="81" spans="1:8" x14ac:dyDescent="0.25"/>
    <row r="82" spans="1:8" x14ac:dyDescent="0.25">
      <c r="E82" s="556"/>
      <c r="F82" s="556"/>
      <c r="G82" s="621"/>
    </row>
    <row r="83" spans="1:8" x14ac:dyDescent="0.25">
      <c r="A83" s="617">
        <v>9</v>
      </c>
      <c r="B83" s="618"/>
      <c r="C83" s="617"/>
      <c r="D83" s="629" t="s">
        <v>1637</v>
      </c>
      <c r="E83" s="617"/>
      <c r="F83" s="617"/>
      <c r="G83" s="617" t="s">
        <v>1638</v>
      </c>
      <c r="H83" s="617"/>
    </row>
    <row r="84" spans="1:8" x14ac:dyDescent="0.25">
      <c r="A84">
        <v>9</v>
      </c>
      <c r="C84" s="515" t="s">
        <v>518</v>
      </c>
      <c r="D84" s="589"/>
      <c r="E84" s="534"/>
      <c r="F84" s="595"/>
      <c r="G84" s="622" t="s">
        <v>644</v>
      </c>
    </row>
    <row r="85" spans="1:8" x14ac:dyDescent="0.25">
      <c r="A85">
        <v>9</v>
      </c>
      <c r="C85" s="515" t="s">
        <v>645</v>
      </c>
      <c r="D85" s="589"/>
      <c r="E85" s="534"/>
      <c r="F85" s="596"/>
      <c r="G85" s="25" t="s">
        <v>646</v>
      </c>
    </row>
    <row r="86" spans="1:8" x14ac:dyDescent="0.25">
      <c r="A86">
        <v>9</v>
      </c>
      <c r="C86" s="25" t="s">
        <v>647</v>
      </c>
      <c r="D86" s="633"/>
      <c r="E86" s="632"/>
      <c r="G86" s="42" t="s">
        <v>648</v>
      </c>
      <c r="H86" t="s">
        <v>648</v>
      </c>
    </row>
    <row r="87" spans="1:8" x14ac:dyDescent="0.25">
      <c r="E87" s="556"/>
      <c r="F87" s="556"/>
      <c r="G87" s="621"/>
    </row>
    <row r="88" spans="1:8" x14ac:dyDescent="0.25">
      <c r="A88" s="592">
        <v>10</v>
      </c>
      <c r="B88" s="630"/>
      <c r="C88" s="592"/>
      <c r="D88" s="631" t="s">
        <v>1639</v>
      </c>
      <c r="E88" s="592"/>
      <c r="F88" s="592"/>
      <c r="G88" s="592" t="s">
        <v>1640</v>
      </c>
      <c r="H88" s="592"/>
    </row>
    <row r="89" spans="1:8" x14ac:dyDescent="0.25">
      <c r="A89">
        <v>10</v>
      </c>
      <c r="C89" t="s">
        <v>682</v>
      </c>
      <c r="D89" s="589"/>
      <c r="E89" s="534"/>
      <c r="G89" t="s">
        <v>683</v>
      </c>
    </row>
    <row r="90" spans="1:8" x14ac:dyDescent="0.25">
      <c r="A90">
        <v>10</v>
      </c>
      <c r="C90" t="s">
        <v>684</v>
      </c>
      <c r="D90" s="589"/>
      <c r="E90" s="632"/>
      <c r="F90" s="534"/>
      <c r="G90" s="622" t="s">
        <v>685</v>
      </c>
    </row>
    <row r="91" spans="1:8" x14ac:dyDescent="0.25">
      <c r="A91">
        <v>10</v>
      </c>
      <c r="C91" s="515" t="s">
        <v>430</v>
      </c>
      <c r="D91" s="589"/>
      <c r="F91" s="556"/>
      <c r="G91" s="622" t="s">
        <v>686</v>
      </c>
    </row>
    <row r="92" spans="1:8" x14ac:dyDescent="0.25">
      <c r="A92">
        <v>10</v>
      </c>
      <c r="C92" s="515" t="s">
        <v>687</v>
      </c>
      <c r="D92" s="589"/>
      <c r="E92" s="534"/>
      <c r="F92" s="596"/>
      <c r="G92" s="25" t="s">
        <v>688</v>
      </c>
    </row>
    <row r="93" spans="1:8" x14ac:dyDescent="0.25">
      <c r="A93">
        <v>10</v>
      </c>
      <c r="C93" s="515" t="s">
        <v>689</v>
      </c>
      <c r="D93" s="589"/>
      <c r="E93" s="534"/>
      <c r="F93" s="597"/>
      <c r="G93" t="s">
        <v>690</v>
      </c>
    </row>
    <row r="94" spans="1:8" x14ac:dyDescent="0.25">
      <c r="A94">
        <v>10</v>
      </c>
      <c r="C94" s="515" t="s">
        <v>691</v>
      </c>
      <c r="D94" s="589"/>
      <c r="E94" s="534"/>
      <c r="F94" s="595"/>
      <c r="G94" s="25" t="s">
        <v>692</v>
      </c>
    </row>
    <row r="95" spans="1:8" x14ac:dyDescent="0.25">
      <c r="E95" s="556"/>
      <c r="F95" s="556"/>
      <c r="G95" s="621"/>
    </row>
    <row r="96" spans="1:8" x14ac:dyDescent="0.25">
      <c r="A96" s="592">
        <v>11</v>
      </c>
      <c r="B96" s="630"/>
      <c r="C96" s="592"/>
      <c r="D96" s="631" t="s">
        <v>1641</v>
      </c>
      <c r="E96" s="592"/>
      <c r="F96" s="592"/>
      <c r="G96" s="592" t="s">
        <v>1642</v>
      </c>
      <c r="H96" s="592"/>
    </row>
    <row r="97" spans="1:8" x14ac:dyDescent="0.25">
      <c r="A97">
        <v>11</v>
      </c>
      <c r="C97" s="515" t="s">
        <v>693</v>
      </c>
      <c r="D97" s="589"/>
      <c r="E97" s="535"/>
      <c r="F97" s="595"/>
      <c r="G97" s="25" t="s">
        <v>694</v>
      </c>
    </row>
    <row r="98" spans="1:8" x14ac:dyDescent="0.25">
      <c r="A98">
        <v>11</v>
      </c>
      <c r="C98" t="s">
        <v>695</v>
      </c>
      <c r="E98" s="534"/>
      <c r="F98" s="556"/>
      <c r="G98" s="621" t="s">
        <v>696</v>
      </c>
    </row>
    <row r="99" spans="1:8" x14ac:dyDescent="0.25">
      <c r="A99">
        <v>11</v>
      </c>
      <c r="C99" t="s">
        <v>572</v>
      </c>
      <c r="E99" s="534"/>
      <c r="F99" s="556" t="s">
        <v>1653</v>
      </c>
      <c r="G99" s="621" t="s">
        <v>699</v>
      </c>
    </row>
    <row r="100" spans="1:8" x14ac:dyDescent="0.25">
      <c r="A100">
        <v>11</v>
      </c>
      <c r="C100" s="515" t="s">
        <v>700</v>
      </c>
      <c r="D100" s="590"/>
      <c r="E100" s="556"/>
      <c r="F100" s="596"/>
      <c r="G100" s="25" t="s">
        <v>701</v>
      </c>
    </row>
    <row r="101" spans="1:8" x14ac:dyDescent="0.25">
      <c r="A101">
        <v>11</v>
      </c>
      <c r="C101" t="s">
        <v>702</v>
      </c>
      <c r="D101" s="589"/>
      <c r="E101" s="534"/>
      <c r="F101" t="s">
        <v>1653</v>
      </c>
      <c r="G101" t="s">
        <v>703</v>
      </c>
    </row>
    <row r="102" spans="1:8" x14ac:dyDescent="0.25">
      <c r="A102">
        <v>11</v>
      </c>
      <c r="C102" t="s">
        <v>704</v>
      </c>
      <c r="D102" s="590"/>
      <c r="F102" t="s">
        <v>1653</v>
      </c>
      <c r="G102" t="s">
        <v>705</v>
      </c>
    </row>
    <row r="103" spans="1:8" x14ac:dyDescent="0.25">
      <c r="A103">
        <v>11</v>
      </c>
      <c r="C103" s="516" t="s">
        <v>1669</v>
      </c>
      <c r="F103" t="s">
        <v>1648</v>
      </c>
      <c r="G103" s="624" t="s">
        <v>709</v>
      </c>
    </row>
    <row r="104" spans="1:8" x14ac:dyDescent="0.25">
      <c r="A104">
        <v>11</v>
      </c>
      <c r="C104" s="516" t="s">
        <v>1670</v>
      </c>
      <c r="F104" t="s">
        <v>1648</v>
      </c>
      <c r="G104" s="624" t="s">
        <v>1671</v>
      </c>
    </row>
    <row r="105" spans="1:8" x14ac:dyDescent="0.25">
      <c r="E105" s="534"/>
      <c r="F105" s="556"/>
      <c r="G105" s="621"/>
    </row>
    <row r="106" spans="1:8" x14ac:dyDescent="0.25">
      <c r="A106" s="592">
        <v>12</v>
      </c>
      <c r="B106" s="630"/>
      <c r="C106" s="592"/>
      <c r="D106" s="631" t="s">
        <v>568</v>
      </c>
      <c r="E106" s="592"/>
      <c r="F106" s="592"/>
      <c r="G106" s="592" t="s">
        <v>1643</v>
      </c>
      <c r="H106" s="592"/>
    </row>
    <row r="107" spans="1:8" x14ac:dyDescent="0.25">
      <c r="A107">
        <v>12</v>
      </c>
      <c r="C107" s="516" t="s">
        <v>1672</v>
      </c>
      <c r="F107" t="s">
        <v>1653</v>
      </c>
      <c r="G107" s="624" t="s">
        <v>711</v>
      </c>
    </row>
    <row r="108" spans="1:8" x14ac:dyDescent="0.25">
      <c r="A108">
        <v>11</v>
      </c>
      <c r="C108" s="515" t="s">
        <v>979</v>
      </c>
      <c r="D108" s="589"/>
      <c r="F108" t="s">
        <v>1653</v>
      </c>
      <c r="G108" s="25" t="s">
        <v>713</v>
      </c>
    </row>
    <row r="109" spans="1:8" x14ac:dyDescent="0.25">
      <c r="A109">
        <v>11</v>
      </c>
      <c r="C109" s="515" t="s">
        <v>983</v>
      </c>
      <c r="D109" s="589"/>
      <c r="F109" t="s">
        <v>1653</v>
      </c>
      <c r="G109" s="25" t="s">
        <v>715</v>
      </c>
    </row>
    <row r="110" spans="1:8" x14ac:dyDescent="0.25">
      <c r="A110">
        <v>11</v>
      </c>
      <c r="C110" s="515" t="s">
        <v>978</v>
      </c>
      <c r="D110" s="589"/>
      <c r="E110" t="s">
        <v>572</v>
      </c>
      <c r="F110" t="s">
        <v>1653</v>
      </c>
      <c r="G110" s="25" t="s">
        <v>716</v>
      </c>
    </row>
    <row r="111" spans="1:8" x14ac:dyDescent="0.25">
      <c r="A111">
        <v>11</v>
      </c>
      <c r="C111" s="515" t="s">
        <v>1602</v>
      </c>
      <c r="D111" s="589"/>
      <c r="E111" t="s">
        <v>1673</v>
      </c>
      <c r="F111" t="s">
        <v>1653</v>
      </c>
      <c r="G111" s="25" t="s">
        <v>718</v>
      </c>
    </row>
    <row r="112" spans="1:8" x14ac:dyDescent="0.25">
      <c r="A112" s="25">
        <v>11</v>
      </c>
      <c r="C112" s="516" t="s">
        <v>1674</v>
      </c>
      <c r="F112" t="s">
        <v>1653</v>
      </c>
      <c r="G112" s="624" t="s">
        <v>1675</v>
      </c>
    </row>
    <row r="113" spans="4:4" x14ac:dyDescent="0.25">
      <c r="D113" s="590"/>
    </row>
    <row r="114" spans="4:4" x14ac:dyDescent="0.25">
      <c r="D114" s="590"/>
    </row>
    <row r="115" spans="4:4" x14ac:dyDescent="0.25">
      <c r="D115" s="590"/>
    </row>
    <row r="116" spans="4:4" x14ac:dyDescent="0.25">
      <c r="D116" s="590"/>
    </row>
    <row r="117" spans="4:4" x14ac:dyDescent="0.25"/>
    <row r="119" spans="4:4" x14ac:dyDescent="0.25"/>
    <row r="120" spans="4:4" x14ac:dyDescent="0.25"/>
    <row r="121" spans="4:4" x14ac:dyDescent="0.25"/>
    <row r="122" spans="4:4" x14ac:dyDescent="0.25"/>
    <row r="123" spans="4:4" x14ac:dyDescent="0.25"/>
    <row r="124" spans="4:4" x14ac:dyDescent="0.25"/>
    <row r="125" spans="4:4" x14ac:dyDescent="0.25"/>
    <row r="127" spans="4:4" x14ac:dyDescent="0.25"/>
  </sheetData>
  <sheetProtection sheet="1" objects="1" scenarios="1"/>
  <mergeCells count="5">
    <mergeCell ref="B1:B2"/>
    <mergeCell ref="A1:A2"/>
    <mergeCell ref="D1:D2"/>
    <mergeCell ref="E1:E2"/>
    <mergeCell ref="F1: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75ABC27A6974479A7D8886556AA21B" ma:contentTypeVersion="11" ma:contentTypeDescription="Create a new document." ma:contentTypeScope="" ma:versionID="93aed716f48b632452383d8c928d00f0">
  <xsd:schema xmlns:xsd="http://www.w3.org/2001/XMLSchema" xmlns:xs="http://www.w3.org/2001/XMLSchema" xmlns:p="http://schemas.microsoft.com/office/2006/metadata/properties" xmlns:ns2="1d325592-9f3e-4c32-9fc7-acea369ec4b5" xmlns:ns3="8a840cb9-db9a-49cf-8b3a-4d0fc661a5f1" targetNamespace="http://schemas.microsoft.com/office/2006/metadata/properties" ma:root="true" ma:fieldsID="ae3256fc5fdcd8616165b2609aa06999" ns2:_="" ns3:_="">
    <xsd:import namespace="1d325592-9f3e-4c32-9fc7-acea369ec4b5"/>
    <xsd:import namespace="8a840cb9-db9a-49cf-8b3a-4d0fc661a5f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325592-9f3e-4c32-9fc7-acea369ec4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b92cde-922f-41e6-b057-b97c56e4b7ba"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840cb9-db9a-49cf-8b3a-4d0fc661a5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39afce7-3f66-4687-80b5-0ce5a2b4919c}" ma:internalName="TaxCatchAll" ma:showField="CatchAllData" ma:web="8a840cb9-db9a-49cf-8b3a-4d0fc661a5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a840cb9-db9a-49cf-8b3a-4d0fc661a5f1" xsi:nil="true"/>
    <lcf76f155ced4ddcb4097134ff3c332f xmlns="1d325592-9f3e-4c32-9fc7-acea369ec4b5">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000338E2-438F-4246-A6D5-ECEBA4C1A4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325592-9f3e-4c32-9fc7-acea369ec4b5"/>
    <ds:schemaRef ds:uri="8a840cb9-db9a-49cf-8b3a-4d0fc661a5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F6B615-2749-4ECF-AD17-8F58A30E5F1B}">
  <ds:schemaRefs>
    <ds:schemaRef ds:uri="http://schemas.microsoft.com/sharepoint/v3/contenttype/forms"/>
  </ds:schemaRefs>
</ds:datastoreItem>
</file>

<file path=customXml/itemProps3.xml><?xml version="1.0" encoding="utf-8"?>
<ds:datastoreItem xmlns:ds="http://schemas.openxmlformats.org/officeDocument/2006/customXml" ds:itemID="{47196E4D-9300-49D3-B23E-8B082303761A}">
  <ds:schemaRefs>
    <ds:schemaRef ds:uri="http://schemas.openxmlformats.org/package/2006/metadata/core-properties"/>
    <ds:schemaRef ds:uri="http://www.w3.org/XML/1998/namespace"/>
    <ds:schemaRef ds:uri="http://schemas.microsoft.com/office/2006/documentManagement/types"/>
    <ds:schemaRef ds:uri="http://purl.org/dc/dcmitype/"/>
    <ds:schemaRef ds:uri="http://schemas.microsoft.com/office/infopath/2007/PartnerControls"/>
    <ds:schemaRef ds:uri="http://purl.org/dc/elements/1.1/"/>
    <ds:schemaRef ds:uri="8a840cb9-db9a-49cf-8b3a-4d0fc661a5f1"/>
    <ds:schemaRef ds:uri="1d325592-9f3e-4c32-9fc7-acea369ec4b5"/>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FB6339ED-93D6-401E-B31B-90CC60138CE6}">
  <ds:schemaRefs>
    <ds:schemaRef ds:uri="http://schemas.microsoft.com/DataMashup"/>
  </ds:schemaRefs>
</ds:datastoreItem>
</file>

<file path=docMetadata/LabelInfo.xml><?xml version="1.0" encoding="utf-8"?>
<clbl:labelList xmlns:clbl="http://schemas.microsoft.com/office/2020/mipLabelMetadata">
  <clbl:label id="{15f3fe0e-d712-4981-bc7c-fe949af215bb}" enabled="0" method="" siteId="{15f3fe0e-d712-4981-bc7c-fe949af215bb}" removed="1"/>
  <clbl:label id="{37276b06-72c2-4081-996b-9af57fe26b63}" enabled="1" method="Standard" siteId="{ac843cea-7a2b-4dc6-9f37-919c3e210fe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MetaData</vt:lpstr>
      <vt:lpstr>Systeem</vt:lpstr>
      <vt:lpstr>Sluizencomplex</vt:lpstr>
      <vt:lpstr>Complex-object </vt:lpstr>
      <vt:lpstr>Driver-overzicht</vt:lpstr>
      <vt:lpstr>ETL_componentsniveau</vt:lpstr>
      <vt:lpstr>EFL sluizen</vt:lpstr>
      <vt:lpstr>Opzet kennisagenda</vt:lpstr>
      <vt:lpstr>Kennisagenda onderzoekslijnen</vt:lpstr>
      <vt:lpstr>Database</vt:lpstr>
      <vt:lpstr>Functie overzicht</vt:lpstr>
      <vt:lpstr>ETL</vt:lpstr>
      <vt:lpstr>EFL</vt:lpstr>
      <vt:lpstr>Driveroverzicht</vt:lpstr>
      <vt:lpstr>Opzet kennisagenda HV</vt:lpstr>
      <vt:lpstr>160 Kennisvragenlijst</vt:lpstr>
      <vt:lpstr>Bronnenlijst</vt:lpstr>
      <vt:lpstr>Inventarisatie Component_save</vt:lpstr>
      <vt:lpstr>Bronnen</vt:lpstr>
      <vt:lpstr>OUD_Opzet kennisagenda</vt:lpstr>
      <vt:lpstr>Nieuw_kennisagenda_OUD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Madelief Doeleman</dc:creator>
  <cp:keywords/>
  <dc:description/>
  <cp:lastModifiedBy>Pieter van Geer</cp:lastModifiedBy>
  <cp:revision/>
  <dcterms:created xsi:type="dcterms:W3CDTF">2024-10-09T14:13:01Z</dcterms:created>
  <dcterms:modified xsi:type="dcterms:W3CDTF">2026-08-24T15:26:19Z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0x010100D475ABC27A6974479A7D8886556AA21B</vt:lpwstr>
  </property>
  <property fmtid="{D5CDD505-2E9C-101B-9397-08002B2CF9AE}" pid="3" name="MediaServiceImageTags">
    <vt:lpwstr/>
  </property>
</Properties>
</file>