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114067\Desktop\ggcat_terceirizados\docs\CRESCER\"/>
    </mc:Choice>
  </mc:AlternateContent>
  <bookViews>
    <workbookView xWindow="-105" yWindow="-105" windowWidth="23250" windowHeight="12570" tabRatio="688"/>
  </bookViews>
  <sheets>
    <sheet name="MAO DE OBRA " sheetId="58" r:id="rId1"/>
    <sheet name="TÉCNICO DE OPERAÇÕES I" sheetId="59" r:id="rId2"/>
    <sheet name="TÉCNICO DE OPERAÇÕES II" sheetId="60" r:id="rId3"/>
    <sheet name="TÉCNICO DE OPERAÇÕES III" sheetId="61" r:id="rId4"/>
    <sheet name="ANALISTA DE OPERAÇÕES I" sheetId="62" r:id="rId5"/>
    <sheet name="ANALISTA DE OPERAÇÕES II" sheetId="63" r:id="rId6"/>
    <sheet name="Resumo (2)" sheetId="54" state="hidden" r:id="rId7"/>
  </sheets>
  <externalReferences>
    <externalReference r:id="rId8"/>
  </externalReferences>
  <definedNames>
    <definedName name="_xlnm._FilterDatabase" localSheetId="0" hidden="1">'MAO DE OBRA '!$A$13:$AK$70</definedName>
    <definedName name="_xlnm.Print_Area" localSheetId="0">'MAO DE OBRA '!$A$1:$T$85</definedName>
    <definedName name="_xlnm.Print_Area" localSheetId="6">#N/A</definedName>
    <definedName name="_xlnm.Print_Area" localSheetId="1">'TÉCNICO DE OPERAÇÕES I'!$A$1:$F$84</definedName>
    <definedName name="Excel_BuiltIn_Print_Area_2">#REF!</definedName>
    <definedName name="Excel_BuiltIn_Print_Area_3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8" i="62" l="1"/>
  <c r="F51" i="62"/>
  <c r="F52" i="62"/>
  <c r="E84" i="63"/>
  <c r="E81" i="63"/>
  <c r="E72" i="63"/>
  <c r="D72" i="63"/>
  <c r="E71" i="63"/>
  <c r="D71" i="63"/>
  <c r="E70" i="63"/>
  <c r="D70" i="63"/>
  <c r="E69" i="63"/>
  <c r="D69" i="63"/>
  <c r="E68" i="63"/>
  <c r="E73" i="63"/>
  <c r="D68" i="63"/>
  <c r="E62" i="63"/>
  <c r="F52" i="63"/>
  <c r="D52" i="63"/>
  <c r="F51" i="63"/>
  <c r="D51" i="63"/>
  <c r="D50" i="63"/>
  <c r="D49" i="63"/>
  <c r="F48" i="63"/>
  <c r="E47" i="63"/>
  <c r="E39" i="63"/>
  <c r="E40" i="63"/>
  <c r="D39" i="63"/>
  <c r="E37" i="63"/>
  <c r="D37" i="63"/>
  <c r="E36" i="63"/>
  <c r="D36" i="63"/>
  <c r="E35" i="63"/>
  <c r="D35" i="63"/>
  <c r="E34" i="63"/>
  <c r="D34" i="63"/>
  <c r="E33" i="63"/>
  <c r="D33" i="63"/>
  <c r="E32" i="63"/>
  <c r="D32" i="63"/>
  <c r="E31" i="63"/>
  <c r="D31" i="63"/>
  <c r="E30" i="63"/>
  <c r="E38" i="63"/>
  <c r="D30" i="63"/>
  <c r="E28" i="63"/>
  <c r="D28" i="63"/>
  <c r="E27" i="63"/>
  <c r="D27" i="63"/>
  <c r="E26" i="63"/>
  <c r="D26" i="63"/>
  <c r="E25" i="63"/>
  <c r="D25" i="63"/>
  <c r="E24" i="63"/>
  <c r="D24" i="63"/>
  <c r="E23" i="63"/>
  <c r="D23" i="63"/>
  <c r="E22" i="63"/>
  <c r="D22" i="63"/>
  <c r="E21" i="63"/>
  <c r="D21" i="63"/>
  <c r="F16" i="63"/>
  <c r="E16" i="63"/>
  <c r="F15" i="63"/>
  <c r="E15" i="63"/>
  <c r="F14" i="63"/>
  <c r="E14" i="63"/>
  <c r="F13" i="63"/>
  <c r="E13" i="63"/>
  <c r="F12" i="63"/>
  <c r="E12" i="63"/>
  <c r="F11" i="63"/>
  <c r="F18" i="63"/>
  <c r="F10" i="63"/>
  <c r="F9" i="63"/>
  <c r="E46" i="63"/>
  <c r="F46" i="63"/>
  <c r="F6" i="63"/>
  <c r="E6" i="63"/>
  <c r="B6" i="63"/>
  <c r="B1" i="63"/>
  <c r="E84" i="62"/>
  <c r="E81" i="62"/>
  <c r="E72" i="62"/>
  <c r="D72" i="62"/>
  <c r="E71" i="62"/>
  <c r="D71" i="62"/>
  <c r="E70" i="62"/>
  <c r="D70" i="62"/>
  <c r="E69" i="62"/>
  <c r="D69" i="62"/>
  <c r="E68" i="62"/>
  <c r="E73" i="62"/>
  <c r="D68" i="62"/>
  <c r="E62" i="62"/>
  <c r="D52" i="62"/>
  <c r="D51" i="62"/>
  <c r="D50" i="62"/>
  <c r="D49" i="62"/>
  <c r="E47" i="62"/>
  <c r="E39" i="62"/>
  <c r="E40" i="62"/>
  <c r="D39" i="62"/>
  <c r="E37" i="62"/>
  <c r="D37" i="62"/>
  <c r="E36" i="62"/>
  <c r="D36" i="62"/>
  <c r="E35" i="62"/>
  <c r="D35" i="62"/>
  <c r="E34" i="62"/>
  <c r="D34" i="62"/>
  <c r="E33" i="62"/>
  <c r="D33" i="62"/>
  <c r="E32" i="62"/>
  <c r="D32" i="62"/>
  <c r="E31" i="62"/>
  <c r="D31" i="62"/>
  <c r="E30" i="62"/>
  <c r="E38" i="62"/>
  <c r="D30" i="62"/>
  <c r="E28" i="62"/>
  <c r="D28" i="62"/>
  <c r="E27" i="62"/>
  <c r="D27" i="62"/>
  <c r="E26" i="62"/>
  <c r="D26" i="62"/>
  <c r="E25" i="62"/>
  <c r="E29" i="62"/>
  <c r="D25" i="62"/>
  <c r="E24" i="62"/>
  <c r="D24" i="62"/>
  <c r="E23" i="62"/>
  <c r="D23" i="62"/>
  <c r="E22" i="62"/>
  <c r="D22" i="62"/>
  <c r="E21" i="62"/>
  <c r="D21" i="62"/>
  <c r="F16" i="62"/>
  <c r="E16" i="62"/>
  <c r="F15" i="62"/>
  <c r="E15" i="62"/>
  <c r="F14" i="62"/>
  <c r="E14" i="62"/>
  <c r="F13" i="62"/>
  <c r="E13" i="62"/>
  <c r="F12" i="62"/>
  <c r="E12" i="62"/>
  <c r="F11" i="62"/>
  <c r="F10" i="62"/>
  <c r="F9" i="62"/>
  <c r="E46" i="62"/>
  <c r="F46" i="62"/>
  <c r="F53" i="62"/>
  <c r="F58" i="62"/>
  <c r="F18" i="62"/>
  <c r="F56" i="62"/>
  <c r="F6" i="62"/>
  <c r="E6" i="62"/>
  <c r="B6" i="62"/>
  <c r="B1" i="62"/>
  <c r="E84" i="61"/>
  <c r="E81" i="61"/>
  <c r="E72" i="61"/>
  <c r="D72" i="61"/>
  <c r="E71" i="61"/>
  <c r="D71" i="61"/>
  <c r="E70" i="61"/>
  <c r="D70" i="61"/>
  <c r="E69" i="61"/>
  <c r="D69" i="61"/>
  <c r="E68" i="61"/>
  <c r="E73" i="61"/>
  <c r="D68" i="61"/>
  <c r="E62" i="61"/>
  <c r="D52" i="61"/>
  <c r="D51" i="61"/>
  <c r="D50" i="61"/>
  <c r="D49" i="61"/>
  <c r="E47" i="61"/>
  <c r="E39" i="61"/>
  <c r="E40" i="61"/>
  <c r="D39" i="61"/>
  <c r="E37" i="61"/>
  <c r="D37" i="61"/>
  <c r="E36" i="61"/>
  <c r="D36" i="61"/>
  <c r="E35" i="61"/>
  <c r="D35" i="61"/>
  <c r="E34" i="61"/>
  <c r="D34" i="61"/>
  <c r="E33" i="61"/>
  <c r="D33" i="61"/>
  <c r="E32" i="61"/>
  <c r="D32" i="61"/>
  <c r="E31" i="61"/>
  <c r="D31" i="61"/>
  <c r="E30" i="61"/>
  <c r="E38" i="61"/>
  <c r="D30" i="61"/>
  <c r="E28" i="61"/>
  <c r="D28" i="61"/>
  <c r="E27" i="61"/>
  <c r="D27" i="61"/>
  <c r="E26" i="61"/>
  <c r="D26" i="61"/>
  <c r="E25" i="61"/>
  <c r="D25" i="61"/>
  <c r="E24" i="61"/>
  <c r="D24" i="61"/>
  <c r="E23" i="61"/>
  <c r="D23" i="61"/>
  <c r="E22" i="61"/>
  <c r="E29" i="61"/>
  <c r="D22" i="61"/>
  <c r="E21" i="61"/>
  <c r="D21" i="61"/>
  <c r="F16" i="61"/>
  <c r="E16" i="61"/>
  <c r="F15" i="61"/>
  <c r="E15" i="61"/>
  <c r="F14" i="61"/>
  <c r="E14" i="61"/>
  <c r="F13" i="61"/>
  <c r="E13" i="61"/>
  <c r="F12" i="61"/>
  <c r="E12" i="61"/>
  <c r="F11" i="61"/>
  <c r="F10" i="61"/>
  <c r="F9" i="61"/>
  <c r="E46" i="61"/>
  <c r="F53" i="61"/>
  <c r="F58" i="61"/>
  <c r="F6" i="61"/>
  <c r="E6" i="61"/>
  <c r="B6" i="61"/>
  <c r="B1" i="61"/>
  <c r="E84" i="60"/>
  <c r="E81" i="60"/>
  <c r="E72" i="60"/>
  <c r="D72" i="60"/>
  <c r="E71" i="60"/>
  <c r="D71" i="60"/>
  <c r="E70" i="60"/>
  <c r="D70" i="60"/>
  <c r="E69" i="60"/>
  <c r="D69" i="60"/>
  <c r="E68" i="60"/>
  <c r="D68" i="60"/>
  <c r="E62" i="60"/>
  <c r="D52" i="60"/>
  <c r="D51" i="60"/>
  <c r="D50" i="60"/>
  <c r="D49" i="60"/>
  <c r="E47" i="60"/>
  <c r="E39" i="60"/>
  <c r="E40" i="60"/>
  <c r="D39" i="60"/>
  <c r="E37" i="60"/>
  <c r="D37" i="60"/>
  <c r="E36" i="60"/>
  <c r="D36" i="60"/>
  <c r="E35" i="60"/>
  <c r="D35" i="60"/>
  <c r="E34" i="60"/>
  <c r="D34" i="60"/>
  <c r="E33" i="60"/>
  <c r="D33" i="60"/>
  <c r="E32" i="60"/>
  <c r="D32" i="60"/>
  <c r="E31" i="60"/>
  <c r="D31" i="60"/>
  <c r="E30" i="60"/>
  <c r="D30" i="60"/>
  <c r="E28" i="60"/>
  <c r="D28" i="60"/>
  <c r="E27" i="60"/>
  <c r="F27" i="60"/>
  <c r="D27" i="60"/>
  <c r="E26" i="60"/>
  <c r="D26" i="60"/>
  <c r="E25" i="60"/>
  <c r="D25" i="60"/>
  <c r="E24" i="60"/>
  <c r="D24" i="60"/>
  <c r="E23" i="60"/>
  <c r="E29" i="60"/>
  <c r="D23" i="60"/>
  <c r="E22" i="60"/>
  <c r="F22" i="60"/>
  <c r="D22" i="60"/>
  <c r="E21" i="60"/>
  <c r="D21" i="60"/>
  <c r="F16" i="60"/>
  <c r="E16" i="60"/>
  <c r="F15" i="60"/>
  <c r="E15" i="60"/>
  <c r="F14" i="60"/>
  <c r="E14" i="60"/>
  <c r="F13" i="60"/>
  <c r="E13" i="60"/>
  <c r="F12" i="60"/>
  <c r="E12" i="60"/>
  <c r="F11" i="60"/>
  <c r="F18" i="60"/>
  <c r="F10" i="60"/>
  <c r="F9" i="60"/>
  <c r="E46" i="60"/>
  <c r="F53" i="60"/>
  <c r="F58" i="60"/>
  <c r="F6" i="60"/>
  <c r="E6" i="60"/>
  <c r="B6" i="60"/>
  <c r="B1" i="60"/>
  <c r="D84" i="59"/>
  <c r="D81" i="59"/>
  <c r="D72" i="59"/>
  <c r="C72" i="59"/>
  <c r="D71" i="59"/>
  <c r="C71" i="59"/>
  <c r="D70" i="59"/>
  <c r="C70" i="59"/>
  <c r="D69" i="59"/>
  <c r="C69" i="59"/>
  <c r="D68" i="59"/>
  <c r="D73" i="59"/>
  <c r="C68" i="59"/>
  <c r="D62" i="59"/>
  <c r="E52" i="59"/>
  <c r="C52" i="59"/>
  <c r="E51" i="59"/>
  <c r="C51" i="59"/>
  <c r="C50" i="59"/>
  <c r="C49" i="59"/>
  <c r="E48" i="59"/>
  <c r="D47" i="59"/>
  <c r="D39" i="59"/>
  <c r="D40" i="59"/>
  <c r="C39" i="59"/>
  <c r="D37" i="59"/>
  <c r="C37" i="59"/>
  <c r="D36" i="59"/>
  <c r="C36" i="59"/>
  <c r="D35" i="59"/>
  <c r="C35" i="59"/>
  <c r="D34" i="59"/>
  <c r="C34" i="59"/>
  <c r="D33" i="59"/>
  <c r="C33" i="59"/>
  <c r="D32" i="59"/>
  <c r="C32" i="59"/>
  <c r="D31" i="59"/>
  <c r="C31" i="59"/>
  <c r="D30" i="59"/>
  <c r="C30" i="59"/>
  <c r="D28" i="59"/>
  <c r="C28" i="59"/>
  <c r="D27" i="59"/>
  <c r="C27" i="59"/>
  <c r="D26" i="59"/>
  <c r="C26" i="59"/>
  <c r="D25" i="59"/>
  <c r="C25" i="59"/>
  <c r="D24" i="59"/>
  <c r="C24" i="59"/>
  <c r="D23" i="59"/>
  <c r="C23" i="59"/>
  <c r="D22" i="59"/>
  <c r="C22" i="59"/>
  <c r="D21" i="59"/>
  <c r="D29" i="59"/>
  <c r="C21" i="59"/>
  <c r="E9" i="59"/>
  <c r="E58" i="59"/>
  <c r="E6" i="59"/>
  <c r="D6" i="59"/>
  <c r="A6" i="59"/>
  <c r="A1" i="59"/>
  <c r="F40" i="63"/>
  <c r="F40" i="62"/>
  <c r="F42" i="62"/>
  <c r="F40" i="61"/>
  <c r="F42" i="61"/>
  <c r="F40" i="60"/>
  <c r="F42" i="60"/>
  <c r="E42" i="59"/>
  <c r="E40" i="59"/>
  <c r="F42" i="63"/>
  <c r="F38" i="63"/>
  <c r="F38" i="62"/>
  <c r="F38" i="61"/>
  <c r="F38" i="60"/>
  <c r="F10" i="54"/>
  <c r="F14" i="54"/>
  <c r="I11" i="54"/>
  <c r="J10" i="54"/>
  <c r="K10" i="54"/>
  <c r="I13" i="54"/>
  <c r="I10" i="54"/>
  <c r="I12" i="54"/>
  <c r="K14" i="54"/>
  <c r="K16" i="54"/>
  <c r="J14" i="54"/>
  <c r="E73" i="60"/>
  <c r="F24" i="62"/>
  <c r="F25" i="62"/>
  <c r="F26" i="60"/>
  <c r="F23" i="60"/>
  <c r="E29" i="63"/>
  <c r="E41" i="62"/>
  <c r="E42" i="62"/>
  <c r="F18" i="61"/>
  <c r="F21" i="61"/>
  <c r="F26" i="61"/>
  <c r="F24" i="61"/>
  <c r="F27" i="63"/>
  <c r="E76" i="63"/>
  <c r="E41" i="63"/>
  <c r="E42" i="63"/>
  <c r="E43" i="63"/>
  <c r="E76" i="60"/>
  <c r="D76" i="59"/>
  <c r="F26" i="63"/>
  <c r="F28" i="63"/>
  <c r="F56" i="63"/>
  <c r="F22" i="63"/>
  <c r="F21" i="63"/>
  <c r="E38" i="60"/>
  <c r="E41" i="60"/>
  <c r="E42" i="60"/>
  <c r="E43" i="60"/>
  <c r="F25" i="61"/>
  <c r="E43" i="62"/>
  <c r="F24" i="63"/>
  <c r="F23" i="63"/>
  <c r="E18" i="59"/>
  <c r="D46" i="59"/>
  <c r="E24" i="59"/>
  <c r="E28" i="59"/>
  <c r="E76" i="61"/>
  <c r="F23" i="62"/>
  <c r="F21" i="62"/>
  <c r="F26" i="62"/>
  <c r="F28" i="62"/>
  <c r="F53" i="63"/>
  <c r="F58" i="63"/>
  <c r="E41" i="61"/>
  <c r="E42" i="61"/>
  <c r="E43" i="61"/>
  <c r="F22" i="62"/>
  <c r="E76" i="62"/>
  <c r="F25" i="63"/>
  <c r="D41" i="59"/>
  <c r="D42" i="59"/>
  <c r="D38" i="59"/>
  <c r="D43" i="59"/>
  <c r="F56" i="60"/>
  <c r="F28" i="60"/>
  <c r="F24" i="60"/>
  <c r="F25" i="60"/>
  <c r="F21" i="60"/>
  <c r="F23" i="61"/>
  <c r="F28" i="61"/>
  <c r="F56" i="61"/>
  <c r="F22" i="61"/>
  <c r="F29" i="61"/>
  <c r="F43" i="61"/>
  <c r="F57" i="61"/>
  <c r="F27" i="61"/>
  <c r="F27" i="62"/>
  <c r="E27" i="59"/>
  <c r="E21" i="59"/>
  <c r="E56" i="59"/>
  <c r="E26" i="59"/>
  <c r="E25" i="59"/>
  <c r="E22" i="59"/>
  <c r="E23" i="59"/>
  <c r="F29" i="63"/>
  <c r="F43" i="63"/>
  <c r="F57" i="63"/>
  <c r="F59" i="61"/>
  <c r="F59" i="63"/>
  <c r="F29" i="62"/>
  <c r="F43" i="62"/>
  <c r="F57" i="62"/>
  <c r="F59" i="62"/>
  <c r="F29" i="60"/>
  <c r="F43" i="60"/>
  <c r="F57" i="60"/>
  <c r="F59" i="60"/>
  <c r="F62" i="60"/>
  <c r="F65" i="60"/>
  <c r="F77" i="60"/>
  <c r="F62" i="62"/>
  <c r="F65" i="62"/>
  <c r="F77" i="62"/>
  <c r="F62" i="63"/>
  <c r="F65" i="63"/>
  <c r="F77" i="63"/>
  <c r="E29" i="59"/>
  <c r="E43" i="59"/>
  <c r="E57" i="59"/>
  <c r="E59" i="59"/>
  <c r="F62" i="61"/>
  <c r="F65" i="61"/>
  <c r="F77" i="61"/>
  <c r="F81" i="61"/>
  <c r="F84" i="61"/>
  <c r="F68" i="61"/>
  <c r="F69" i="61"/>
  <c r="F73" i="61"/>
  <c r="F72" i="61"/>
  <c r="F70" i="61"/>
  <c r="F71" i="61"/>
  <c r="E62" i="59"/>
  <c r="E65" i="59"/>
  <c r="E77" i="59"/>
  <c r="F70" i="62"/>
  <c r="F71" i="62"/>
  <c r="F68" i="62"/>
  <c r="F69" i="62"/>
  <c r="F72" i="62"/>
  <c r="F81" i="62"/>
  <c r="F84" i="62"/>
  <c r="F73" i="62"/>
  <c r="F71" i="60"/>
  <c r="F81" i="60"/>
  <c r="F84" i="60"/>
  <c r="F68" i="60"/>
  <c r="F70" i="60"/>
  <c r="F69" i="60"/>
  <c r="F73" i="60"/>
  <c r="F72" i="60"/>
  <c r="F72" i="63"/>
  <c r="F68" i="63"/>
  <c r="F81" i="63"/>
  <c r="F84" i="63"/>
  <c r="F69" i="63"/>
  <c r="F71" i="63"/>
  <c r="F73" i="63"/>
  <c r="F70" i="63"/>
  <c r="E81" i="59"/>
  <c r="E84" i="59"/>
  <c r="E69" i="59"/>
  <c r="E71" i="59"/>
  <c r="E68" i="59"/>
  <c r="E70" i="59"/>
  <c r="E72" i="59"/>
  <c r="E73" i="59"/>
</calcChain>
</file>

<file path=xl/comments1.xml><?xml version="1.0" encoding="utf-8"?>
<comments xmlns="http://schemas.openxmlformats.org/spreadsheetml/2006/main">
  <authors>
    <author>SUZIANE PAMELA DIVINO DOS SANTOS</author>
  </authors>
  <commentList>
    <comment ref="D16" authorId="0" shapeId="0">
      <text>
        <r>
          <rPr>
            <b/>
            <sz val="9"/>
            <color indexed="81"/>
            <rFont val="Segoe UI"/>
            <family val="2"/>
          </rPr>
          <t>SUZIANE PAMELA:</t>
        </r>
        <r>
          <rPr>
            <sz val="9"/>
            <color indexed="81"/>
            <rFont val="Segoe UI"/>
            <family val="2"/>
          </rPr>
          <t xml:space="preserve">
O cargo e o salário contratual não está de acordo, gentileza rever e corrigir</t>
        </r>
      </text>
    </comment>
    <comment ref="D49" authorId="0" shapeId="0">
      <text>
        <r>
          <rPr>
            <b/>
            <sz val="9"/>
            <color indexed="81"/>
            <rFont val="Segoe UI"/>
            <family val="2"/>
          </rPr>
          <t>SUZIANE PAMELA:</t>
        </r>
        <r>
          <rPr>
            <sz val="9"/>
            <color indexed="81"/>
            <rFont val="Segoe UI"/>
            <family val="2"/>
          </rPr>
          <t xml:space="preserve">
Lic casamento 05/07 a 07/07 - sem cobertura</t>
        </r>
      </text>
    </comment>
    <comment ref="D50" authorId="0" shapeId="0">
      <text>
        <r>
          <rPr>
            <b/>
            <sz val="9"/>
            <color indexed="81"/>
            <rFont val="Segoe UI"/>
            <family val="2"/>
          </rPr>
          <t>SUZIANE PAMELA:</t>
        </r>
        <r>
          <rPr>
            <sz val="9"/>
            <color indexed="81"/>
            <rFont val="Segoe UI"/>
            <family val="2"/>
          </rPr>
          <t xml:space="preserve">
Folga TER 18/07/2023 - sem cobertura</t>
        </r>
      </text>
    </comment>
    <comment ref="D62" authorId="0" shapeId="0">
      <text>
        <r>
          <rPr>
            <b/>
            <sz val="9"/>
            <color indexed="81"/>
            <rFont val="Segoe UI"/>
            <family val="2"/>
          </rPr>
          <t xml:space="preserve">SUZIANE PAMELA: </t>
        </r>
        <r>
          <rPr>
            <sz val="9"/>
            <color indexed="81"/>
            <rFont val="Segoe UI"/>
            <family val="2"/>
          </rPr>
          <t>Lic casamento de 19/07 a 21/07 - sem cobertura</t>
        </r>
      </text>
    </comment>
  </commentList>
</comments>
</file>

<file path=xl/sharedStrings.xml><?xml version="1.0" encoding="utf-8"?>
<sst xmlns="http://schemas.openxmlformats.org/spreadsheetml/2006/main" count="753" uniqueCount="333">
  <si>
    <t>VALOR MENSAL</t>
  </si>
  <si>
    <t>ITEM</t>
  </si>
  <si>
    <t>LOTE</t>
  </si>
  <si>
    <t>DESCRIÇÃO</t>
  </si>
  <si>
    <t>QUANT TOTAL DE VAGAS</t>
  </si>
  <si>
    <t>TAXA ADMINISTRATIVA</t>
  </si>
  <si>
    <t>VALOR MENSAL POR CARGO</t>
  </si>
  <si>
    <t>VALOR MENSAL TOTAL</t>
  </si>
  <si>
    <t>VALOR ANUAL GLOBAL</t>
  </si>
  <si>
    <t>SERVIÇO ADMINISTRATIVO AUXILIAR ADMINISTRATIVO (UNIDADES DE SAÚDE)</t>
  </si>
  <si>
    <t>CARGO 02 - AUXILIAR ADMINISTRATIVO (6 horas diárias)</t>
  </si>
  <si>
    <t>CARGO 12 - AUXILIAR ADMINISTRATIVO (12x36 dia)</t>
  </si>
  <si>
    <t>CARGO 13 - AUXILIAR ADMINISTRATIVO (12x36 noite)</t>
  </si>
  <si>
    <t>CARGO 03 - AUXILIAR ADMINISTRATIVO (8 horas diárias)</t>
  </si>
  <si>
    <t>PREFEITURA DE BELO HORIZONTE  -  PREGÃO 06/2021  PROCESSO 04.000.084.21.59</t>
  </si>
  <si>
    <t>ANEXO VIII – PROPOSTA DE PREÇOS</t>
  </si>
  <si>
    <r>
      <t xml:space="preserve">Razão social: ARTEBRILHO MULTSERVIÇOS LTDA. 
CNPJ: 07.655.416/0001-97 
Endereço: Rua Primeiro de Maio, 131 - Bairro Cachoeirinha, CEP.: 31130-130, Belo Horizonte/MG 
Telefone: 31-25554515
Endereço eletrônico (e-mail) para contato: comercial@artebrilhoserv.com.br
Objeto: </t>
    </r>
    <r>
      <rPr>
        <sz val="11"/>
        <color indexed="8"/>
        <rFont val="Calibri"/>
        <family val="2"/>
      </rPr>
      <t>CONTRATAÇÃO DE EMPRESA ESPECIALIZADA NA PRESTAÇÃO DE SERVIÇOS CONTÍNUOS DE APOIO ADMINISTRATIVO, TÉCNICO, E OPERACIONAL, POR MEIO DE ALOCAÇÃO DE MÃO DE OBRA EXCLUSIVA, NO ÂMBITO DA SECRETARIA MUNICIPAL DE SAÚDE DE BELO HORIZONTE, CONFORME CONDIÇÕES, QUANTIDADES E EXIGÊNCIAS ESTABELECIDAS NESTE EDITAL E SEUS ANEXOS.</t>
    </r>
    <r>
      <rPr>
        <b/>
        <sz val="11"/>
        <color indexed="8"/>
        <rFont val="Calibri"/>
        <family val="2"/>
      </rPr>
      <t xml:space="preserve">
Validade da proposta: 90 (noventa) dias.</t>
    </r>
  </si>
  <si>
    <t>TOTAL GERAL ANUAL</t>
  </si>
  <si>
    <t>QUANTIDADE DE VAGAS</t>
  </si>
  <si>
    <t>Belo Horizonte, 04/06/2021</t>
  </si>
  <si>
    <t xml:space="preserve">EMPRESA: </t>
  </si>
  <si>
    <t>CLIENTE:</t>
  </si>
  <si>
    <t>FISCAL:</t>
  </si>
  <si>
    <t>PERÍODO CONSIDERADO PARA GLOSA</t>
  </si>
  <si>
    <t>CTO.:</t>
  </si>
  <si>
    <t>CNPJ:</t>
  </si>
  <si>
    <t>MAT.</t>
  </si>
  <si>
    <t>NOME</t>
  </si>
  <si>
    <t>CARGO</t>
  </si>
  <si>
    <t>DT</t>
  </si>
  <si>
    <t>SALARIO CONT.</t>
  </si>
  <si>
    <t>SALARIO PROPORCIONAL AOS DIAS TRABALHADOS</t>
  </si>
  <si>
    <t>GLOSA</t>
  </si>
  <si>
    <t>VALOR FINAL COM DEDUCAO DAS FALTAS</t>
  </si>
  <si>
    <t>ATRASOS</t>
  </si>
  <si>
    <t>ATESTADOS</t>
  </si>
  <si>
    <t>FALTAS</t>
  </si>
  <si>
    <t>HORA</t>
  </si>
  <si>
    <t>MIN</t>
  </si>
  <si>
    <t>VALOR A GLOSAR</t>
  </si>
  <si>
    <t>DESC</t>
  </si>
  <si>
    <t>QDE.</t>
  </si>
  <si>
    <t>DESC.</t>
  </si>
  <si>
    <t>POSTO TOTAL CONF. CTO</t>
  </si>
  <si>
    <t>GLOSAS</t>
  </si>
  <si>
    <t>VALOR FINAL</t>
  </si>
  <si>
    <t>TOTAL GERAL</t>
  </si>
  <si>
    <t>PBH - SECRETARIA MUNICIPAL DE SAUDE</t>
  </si>
  <si>
    <t>CRESCER SERVIÇOS ESPECIALIZADOS LTDA</t>
  </si>
  <si>
    <t>01-067.150/21-55</t>
  </si>
  <si>
    <t>05.118.764/0001-08</t>
  </si>
  <si>
    <t>MEMÓRIA DE CALCULO</t>
  </si>
  <si>
    <t>ADMISSÃO</t>
  </si>
  <si>
    <t>30/11/2021</t>
  </si>
  <si>
    <t>Técnico de Operações I</t>
  </si>
  <si>
    <t>Técnico de Operações III</t>
  </si>
  <si>
    <t>Analista de Operações I</t>
  </si>
  <si>
    <t>Analista de Operações II</t>
  </si>
  <si>
    <t>FAIXAS</t>
  </si>
  <si>
    <t>até</t>
  </si>
  <si>
    <t>%</t>
  </si>
  <si>
    <t>1ª</t>
  </si>
  <si>
    <t>2ª</t>
  </si>
  <si>
    <t>3ª</t>
  </si>
  <si>
    <t>4ª</t>
  </si>
  <si>
    <t>5ª</t>
  </si>
  <si>
    <t>ALIQ. %</t>
  </si>
  <si>
    <t>DEDUÇÃO</t>
  </si>
  <si>
    <t>UNIDADE DE LOTAÇÃO</t>
  </si>
  <si>
    <t>SALÁRIO BASE</t>
  </si>
  <si>
    <t>TABELA INSS A PARTIR DE 01/2022</t>
  </si>
  <si>
    <t>Técnico de Operações II</t>
  </si>
  <si>
    <t>VALOR FOLHA</t>
  </si>
  <si>
    <t>TABELA IRPF - 04/2015 a 06/2022</t>
  </si>
  <si>
    <t>ATRASOS/ATESTADOS/FALTAS</t>
  </si>
  <si>
    <t>VALOR SERVIÇOS</t>
  </si>
  <si>
    <t>PLANILHA DE COMPOSIÇÃO DE PREÇO</t>
  </si>
  <si>
    <t>FUNÇÃO</t>
  </si>
  <si>
    <t>JORNADA</t>
  </si>
  <si>
    <t>SALÁRIO HORA</t>
  </si>
  <si>
    <t>I - REMUNERAÇÃO POR TRABALHADOR</t>
  </si>
  <si>
    <t>QUANTIDADE</t>
  </si>
  <si>
    <t xml:space="preserve">Salário </t>
  </si>
  <si>
    <t>Adicional Periculosidade</t>
  </si>
  <si>
    <t>Adicional Insalubridade</t>
  </si>
  <si>
    <t>Hora Extra</t>
  </si>
  <si>
    <t>Hora Extra 100%</t>
  </si>
  <si>
    <t>Hora noturna adicional</t>
  </si>
  <si>
    <t>Adicional Noturno</t>
  </si>
  <si>
    <t>Adicional 100%</t>
  </si>
  <si>
    <t>TOTAL I - REMUNERAÇÃO POR TRABALHADOR</t>
  </si>
  <si>
    <t>II - ENCARGOS SOCIAIS E TRABALHISTAS POR TRABALHADOR</t>
  </si>
  <si>
    <t>GRUPO A</t>
  </si>
  <si>
    <t>Total do GRUPO A</t>
  </si>
  <si>
    <t>GRUPO B</t>
  </si>
  <si>
    <t>Total do GRUPO B</t>
  </si>
  <si>
    <t>GRUPO C</t>
  </si>
  <si>
    <t>Total do GRUPO C</t>
  </si>
  <si>
    <t>GRUPO D</t>
  </si>
  <si>
    <t>Incidência dos encargos do grupo "A" sobre o grupo "B" (% do grupo "A" x % do Grupo "B")</t>
  </si>
  <si>
    <t>Total do GRUPO D</t>
  </si>
  <si>
    <t>TOTAL II - ENCARGOS SOCIAIS E TRABALHISTAS POR TRABALHADOR</t>
  </si>
  <si>
    <t>III - INSUMOS DE MÃO DE OBRA POR TRABALHADOR</t>
  </si>
  <si>
    <t>DESCONTADO DO TRABALHADOR</t>
  </si>
  <si>
    <t>Vale Transporte</t>
  </si>
  <si>
    <t>Vale Alimentação</t>
  </si>
  <si>
    <t>Uniformes</t>
  </si>
  <si>
    <t>---</t>
  </si>
  <si>
    <t>TOTAL III - INSUMOS DE MÃO DE OBRA POR TRABALHADOR</t>
  </si>
  <si>
    <t>IV - SUBTOTAL POR TRABALHADOR</t>
  </si>
  <si>
    <t>SUBTOTAL POR TRABALHADOR</t>
  </si>
  <si>
    <t>V - ADMINISTRAÇÃO INCIDENTE SOBRE SUBTOTAL POR TRABALHADOR</t>
  </si>
  <si>
    <t>TOTAL ADMINISTRAÇÃO</t>
  </si>
  <si>
    <t>VI - TOTAL POR TRABALHADOR ANTES DOS IMPOSTOS</t>
  </si>
  <si>
    <t>TOTAL POR TRABALHADOR ANTES DOS IMPOSTOS</t>
  </si>
  <si>
    <t>VII - TRIBUTOS INCIDENTES SOBRE O FATURAMENTO</t>
  </si>
  <si>
    <t>MENSAL</t>
  </si>
  <si>
    <t>TOTAL DOS TRIBUTOS</t>
  </si>
  <si>
    <t>VIII - TOTAL MENSAL POR TRABALHADOR</t>
  </si>
  <si>
    <t>DIVISOR: 100% - (% TOTAL DOS TRIBUTOS)</t>
  </si>
  <si>
    <t>TOTAL MENSAL POR TRABALHADOR</t>
  </si>
  <si>
    <t>(TOTAL POR TRABALHADOR ANTES DOS IMPOSTOS / DIVISOR)</t>
  </si>
  <si>
    <t>IX - TOTAL MENSAL</t>
  </si>
  <si>
    <t>QUANTIDADE DE EMPREGADOS</t>
  </si>
  <si>
    <t>TOTAL MENSAL</t>
  </si>
  <si>
    <t>X - TOTAL GLOBAL</t>
  </si>
  <si>
    <t>Nº MESES</t>
  </si>
  <si>
    <t>TOTAL GLOBAL</t>
  </si>
  <si>
    <t>VALOR FINAL PARCIAL</t>
  </si>
  <si>
    <t>TÉCNICO DE OPERAÇÕES I</t>
  </si>
  <si>
    <t>TÉCNICO DE OPERAÇÕES II</t>
  </si>
  <si>
    <t>TÉCNICO DE OPERAÇÕES III</t>
  </si>
  <si>
    <t>ANALISTA DE OPERAÇÕES I</t>
  </si>
  <si>
    <t>ANALISTA DE OPERAÇÕES II</t>
  </si>
  <si>
    <t>CPF</t>
  </si>
  <si>
    <t>PIS/PASEP</t>
  </si>
  <si>
    <t>SABRINA CRISTINA LEIJOTA</t>
  </si>
  <si>
    <t>AGOSTO</t>
  </si>
  <si>
    <t>001601</t>
  </si>
  <si>
    <t>001583</t>
  </si>
  <si>
    <t>001598</t>
  </si>
  <si>
    <t>001596</t>
  </si>
  <si>
    <t>001672</t>
  </si>
  <si>
    <t>001577</t>
  </si>
  <si>
    <t>001610</t>
  </si>
  <si>
    <t>001589</t>
  </si>
  <si>
    <t>001581</t>
  </si>
  <si>
    <t>001731</t>
  </si>
  <si>
    <t>001734</t>
  </si>
  <si>
    <t>001600</t>
  </si>
  <si>
    <t>001664</t>
  </si>
  <si>
    <t>001595</t>
  </si>
  <si>
    <t>001729</t>
  </si>
  <si>
    <t>001737</t>
  </si>
  <si>
    <t>001593</t>
  </si>
  <si>
    <t>001738</t>
  </si>
  <si>
    <t>001728</t>
  </si>
  <si>
    <t>001591</t>
  </si>
  <si>
    <t>001736</t>
  </si>
  <si>
    <t>001776</t>
  </si>
  <si>
    <t>001597</t>
  </si>
  <si>
    <t>001590</t>
  </si>
  <si>
    <t>001797</t>
  </si>
  <si>
    <t>001588</t>
  </si>
  <si>
    <t>001609</t>
  </si>
  <si>
    <t>001579</t>
  </si>
  <si>
    <t>ANNA EMILIA MALAQUIAS MENDES CASTRO</t>
  </si>
  <si>
    <t>AQUILAINE RODRIGUES COSTA MARTINS</t>
  </si>
  <si>
    <t>ATILA QUEIROZ DE SIQUEIRA</t>
  </si>
  <si>
    <t>BIANCA CAMPOS XAVIER</t>
  </si>
  <si>
    <t>CARLA CECILIA DE FREITAS LAZARO EMEDIATO</t>
  </si>
  <si>
    <t>CLAYDERMAN DE OLIVEIRA FELISBERTO</t>
  </si>
  <si>
    <t>DANIELE OLIVEIRA ABRAO LEAL</t>
  </si>
  <si>
    <t>DANUBIA MARCELE EVANGELISTA</t>
  </si>
  <si>
    <t>DOUGLAS DANIEL ALVES FERREIRA TORRES</t>
  </si>
  <si>
    <t>ENEIDA SANTOS DE OLIVEIRA</t>
  </si>
  <si>
    <t>FAUSTO DE SOUZA CAMARGO</t>
  </si>
  <si>
    <t>GISELLE MARINHO ALMEIDA DE SOUZA GONTIJO</t>
  </si>
  <si>
    <t>GRAZIELE AGUIAR DE MELO FERREIRA</t>
  </si>
  <si>
    <t>HADLA KEHDI NASCENTES COELHO</t>
  </si>
  <si>
    <t>HAROLDO GONCALVES DA SILVA</t>
  </si>
  <si>
    <t>IRIS LUZIA NEVES APARECIDA DA CRUZ</t>
  </si>
  <si>
    <t>JACQUELINE CAMILA FONTES</t>
  </si>
  <si>
    <t>JAQUELINE MONTEIRO SILVA GILBERT</t>
  </si>
  <si>
    <t>JEAN CARLOS SANTANA DOS SANTOS</t>
  </si>
  <si>
    <t>JHONATAN MESQUITA DE ARAUJO</t>
  </si>
  <si>
    <t>JOSILENE APARECIDA ALVES MOREIRA</t>
  </si>
  <si>
    <t>JULIA AREDES DE ABREU MATOS</t>
  </si>
  <si>
    <t>JULIANA MICHELLE ANIBAL ALVES</t>
  </si>
  <si>
    <t>KAREN LUIZA DE ALMEIDA SANTOS</t>
  </si>
  <si>
    <t>KARINE APARECIDA RIBEIRO SOARES BERTONI</t>
  </si>
  <si>
    <t>LARISSA MOREIRA RIBEIRO ALVES</t>
  </si>
  <si>
    <t>LAUANNA FERREIRA SANTOS</t>
  </si>
  <si>
    <t>LEANDRO RODRIGO DA CUNHA SILVA</t>
  </si>
  <si>
    <t>LEONARDO LUAN BARBIERI ALVES</t>
  </si>
  <si>
    <t>LUCIANA CRISTINA FERNANDES</t>
  </si>
  <si>
    <t>LUCIANA SIMAO DA SILVA GUIMARAES</t>
  </si>
  <si>
    <t>MARCUS VINICIUS DE VASCONCELOS</t>
  </si>
  <si>
    <t>MARIANA ALMEIDA CARNEIRO</t>
  </si>
  <si>
    <t>MARINA DA SILVA CUNHA</t>
  </si>
  <si>
    <t>MARINA DE OLIVEIRA</t>
  </si>
  <si>
    <t>NATALIA WANDERLEY MATIAS SIMOES</t>
  </si>
  <si>
    <t>NELMA LUCIA MARTINS ALVES BATISTA</t>
  </si>
  <si>
    <t>OSVALDO DE SOUZA FERRAZ</t>
  </si>
  <si>
    <t>PAMELA RAQUEL GOMES VILELA</t>
  </si>
  <si>
    <t>PAULA RENATA GUIMARÃES SILVA</t>
  </si>
  <si>
    <t>RAMON CORDEIRO SALES</t>
  </si>
  <si>
    <t>RENATO JOSE DE AVILA</t>
  </si>
  <si>
    <t>RENATO PEREIRA DE NOVAES NETO</t>
  </si>
  <si>
    <t>RICARDO ANTONIO ALVES GONCALVES</t>
  </si>
  <si>
    <t>ROBSON GONCALVES VARGAS DE JESUS</t>
  </si>
  <si>
    <t>SABRINA DA SILVA MENDES</t>
  </si>
  <si>
    <t>SAMUEL LEMOS VALE</t>
  </si>
  <si>
    <t>SUHERDA MARTINS LAMOUNIER</t>
  </si>
  <si>
    <t>VANDEIR DE SOUSA RAMOS</t>
  </si>
  <si>
    <t>WANDERSON DE OLIVEIRA</t>
  </si>
  <si>
    <t>YAN LINEU FONSECA DOS SANTOS</t>
  </si>
  <si>
    <t>ZENILDO ALVES DOS SANTOS</t>
  </si>
  <si>
    <t>ASSEJUR - ASSESSORIA JURIDICA</t>
  </si>
  <si>
    <t>ASS. DE TEC. E INF. EM SAÚDE (ASTIS)</t>
  </si>
  <si>
    <t>GER. DE VIG. EPIDEMIOLÓGICA (GVIGE)</t>
  </si>
  <si>
    <t>GER. REDE AMBUL. ESPECIALIZADA (GERAE)</t>
  </si>
  <si>
    <t>GER. DE ATENÇÃO PRIM. À SAÚDE (GEAPS)</t>
  </si>
  <si>
    <t>Ger. Contratação Serv. Gerais e Eng. Gcose</t>
  </si>
  <si>
    <t>GER, REF, SAÚDE MENTAL - GERSAM/DIAS</t>
  </si>
  <si>
    <t>DIR.  REGULAÇÃO MÉDIA E ALTA COMPLIXIDADE</t>
  </si>
  <si>
    <t xml:space="preserve">DIRET DE VIG SANITÁRIA (DVSA) </t>
  </si>
  <si>
    <t>SUOGF - SUBS. DE ORÇAM., GESTÃO E FINANÇAS</t>
  </si>
  <si>
    <t>GCOMP - Gerência de Compras</t>
  </si>
  <si>
    <t>DIRET ASSISTÊNCIA A SAÚDE (DIAS)</t>
  </si>
  <si>
    <t>DIRET ESTRATÉGICA DE PESSOAL (DIEP)</t>
  </si>
  <si>
    <t>SAMU</t>
  </si>
  <si>
    <t>GER. REF. SAÚDE MENTAL - GERSAM/DIAS</t>
  </si>
  <si>
    <t>GER. DE REG. DO ACESSO AMBUL. (GERAM)</t>
  </si>
  <si>
    <t>GER. GESTÃO CONTRATOS ADM TEMPORARIO (GGCAT)</t>
  </si>
  <si>
    <t>MARCOS VINICIUS BORGES SANTOS</t>
  </si>
  <si>
    <t>001877</t>
  </si>
  <si>
    <t>01/07/2023 a 31/07/2023</t>
  </si>
  <si>
    <t>DIOGENES NEVES GODINHO</t>
  </si>
  <si>
    <t>111.874.586-86</t>
  </si>
  <si>
    <t>146.341.386-62</t>
  </si>
  <si>
    <t>141.680.316-59</t>
  </si>
  <si>
    <t>048.689.256-52</t>
  </si>
  <si>
    <t>070.978.626-37</t>
  </si>
  <si>
    <t>000.763.476-56</t>
  </si>
  <si>
    <t>051.867.276-01</t>
  </si>
  <si>
    <t>069.937.496-02</t>
  </si>
  <si>
    <t>131.029.196-93</t>
  </si>
  <si>
    <t>089.267.136-01</t>
  </si>
  <si>
    <t>044.577.256-50</t>
  </si>
  <si>
    <t>062.843.396-40</t>
  </si>
  <si>
    <t>043.090.196-84</t>
  </si>
  <si>
    <t>001.186.556-39</t>
  </si>
  <si>
    <t>047.659.016-70</t>
  </si>
  <si>
    <t>122.379.476-86</t>
  </si>
  <si>
    <t>065.201.866-19</t>
  </si>
  <si>
    <t>079.957.626-31</t>
  </si>
  <si>
    <t>024.445.135-41</t>
  </si>
  <si>
    <t>124.196.686-93</t>
  </si>
  <si>
    <t>075.773.946-61</t>
  </si>
  <si>
    <t>119.070.466-82</t>
  </si>
  <si>
    <t>129.869.646-13</t>
  </si>
  <si>
    <t>030.449.506-94</t>
  </si>
  <si>
    <t>116.027.446-02</t>
  </si>
  <si>
    <t>058.161.626-08</t>
  </si>
  <si>
    <t>080.737.546-22</t>
  </si>
  <si>
    <t>098.765.266-42</t>
  </si>
  <si>
    <t>070.242.286-01</t>
  </si>
  <si>
    <t>030.528.676-52</t>
  </si>
  <si>
    <t>131.214.026-76</t>
  </si>
  <si>
    <t>119.423.426-75</t>
  </si>
  <si>
    <t>065.307.356-90</t>
  </si>
  <si>
    <t>113.249.736-17</t>
  </si>
  <si>
    <t>037.934.936-10</t>
  </si>
  <si>
    <t>071.644.366-06</t>
  </si>
  <si>
    <t>742.596.286-15</t>
  </si>
  <si>
    <t>374.744.136-04</t>
  </si>
  <si>
    <t>129.043.426-30</t>
  </si>
  <si>
    <t>047.026.286-90</t>
  </si>
  <si>
    <t>068.606.476-39</t>
  </si>
  <si>
    <t>067.294.156-22</t>
  </si>
  <si>
    <t>089.405.866-54</t>
  </si>
  <si>
    <t>019.890.286-75</t>
  </si>
  <si>
    <t>053.587.416-23</t>
  </si>
  <si>
    <t>068.199.036-85</t>
  </si>
  <si>
    <t>116.264.416-85</t>
  </si>
  <si>
    <t>758.724.806-44</t>
  </si>
  <si>
    <t>013.466.746-80</t>
  </si>
  <si>
    <t>764.836.306-20</t>
  </si>
  <si>
    <t>143.964.656-29</t>
  </si>
  <si>
    <t>014.970.856-40</t>
  </si>
  <si>
    <t>GERÊNCIA DE URGÊNCIA E EMERGÊNCIA - (GEURE)</t>
  </si>
  <si>
    <t>SUPVISA - Subsecretária de Promoção e Vigilância à Saúde</t>
  </si>
  <si>
    <t>Férias de 12/07/2023 até 10/08/2023</t>
  </si>
  <si>
    <t>Admissão :16/08/2023</t>
  </si>
  <si>
    <t>Férias de 21/08/2023 até 30/08/2023</t>
  </si>
  <si>
    <t>Férias de 10/07/2023 até 08/08/2023</t>
  </si>
  <si>
    <t>01 falta 12/07</t>
  </si>
  <si>
    <t>02 faltas 05 e 06/07</t>
  </si>
  <si>
    <t>A vaga deu em face da alteração de cargo da colaboradora Bianca Campos Xavier</t>
  </si>
  <si>
    <t>O cargo informado no consolidado não é o mesmo da planilha de faturamento</t>
  </si>
  <si>
    <t>CRESCER</t>
  </si>
  <si>
    <t>NUT</t>
  </si>
  <si>
    <t>O cargo informado no consolidado não é o mesmo da planilha de faturamento / Em julho não tem feriado, nem ponto facultativo, a colaborador faltou?</t>
  </si>
  <si>
    <t>Em julho não tem feriado, nem ponto facultativo, a colaboradora faltou?</t>
  </si>
  <si>
    <t>Em julho, não tem feriado, nem ponto facultativo. Colaboradora faltou?</t>
  </si>
  <si>
    <t>Conforme consolidado o posto ficou descoberto por 3 dias / O cargo informado na planilha está diferente do informado no consolidado</t>
  </si>
  <si>
    <t>Em julho não tem feriado, nem ponto facultativo, a colaboradora faltou? / O cargo informado na planilha de faturamento está diferente do consolidado</t>
  </si>
  <si>
    <t>Posto descoberto por 1 dia</t>
  </si>
  <si>
    <t>Consolidado não foi apresentado</t>
  </si>
  <si>
    <t>O cargo informado no consolidado está diferente do informado na planilha</t>
  </si>
  <si>
    <t>O cargo informado no consolidado não é o mesmo da planilha de faturamento  OK</t>
  </si>
  <si>
    <t>Conforme consolidado, o atestado é de 26/07 a 31/07, contando são 6 dias de posto dsescoberto OK</t>
  </si>
  <si>
    <t>O cargo informado no consolidado não é o mesmo da planilha de faturamento / Em julho não tem feriado, nem ponto facultativo, a colaborador faltou? NÃO COPA DO MUNDO FEMININO</t>
  </si>
  <si>
    <t>OK</t>
  </si>
  <si>
    <t>ANEXO</t>
  </si>
  <si>
    <t>OK O CARGO ESTÁ DE ACORDO</t>
  </si>
  <si>
    <t xml:space="preserve">FOLGA TRE. </t>
  </si>
  <si>
    <t xml:space="preserve">Em julho não tem feriado, nem ponto facultativo, a colaboradora faltou?  </t>
  </si>
  <si>
    <t xml:space="preserve">26/07 a 01/08   OK </t>
  </si>
  <si>
    <t xml:space="preserve">Férias de 17/07/2023 até 15/08/2023 01 falta 14/07 OK  </t>
  </si>
  <si>
    <t xml:space="preserve">04 faltas 03 e 04 / 27 e 28/07  OK </t>
  </si>
  <si>
    <t xml:space="preserve">O cargo informado no consolidado não é o mesmo da planilha de faturamento  </t>
  </si>
  <si>
    <t xml:space="preserve">O cargo informado no consolidado não é o mesmo da planilha de faturamento </t>
  </si>
  <si>
    <t xml:space="preserve">O cargo informado no consolidado está diferente do informado na planilha </t>
  </si>
  <si>
    <t>Férias de 16/08/2023 até 04/09/2023  ANEXO</t>
  </si>
  <si>
    <t xml:space="preserve">Não foi localizada no consolidado  </t>
  </si>
  <si>
    <t>02 faltas 17  e 18   OK</t>
  </si>
  <si>
    <t>CONSOLIDADO REGULARIZADO</t>
  </si>
  <si>
    <t>GEASF GER DE ASSISTENCIA FARNACÊUTICA</t>
  </si>
  <si>
    <t>001792</t>
  </si>
  <si>
    <t>008.344.626-56</t>
  </si>
  <si>
    <t>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</si>
</sst>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&quot;R$ &quot;#,##0.00"/>
    <numFmt numFmtId="167" formatCode="&quot;R$&quot;\ #,##0.00"/>
    <numFmt numFmtId="168" formatCode="000000"/>
    <numFmt numFmtId="169" formatCode="#,##0.0000"/>
  </numFmts>
  <fonts count="5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sz val="11"/>
      <name val="Calibri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2"/>
      <name val="Calibri"/>
      <family val="2"/>
    </font>
    <font>
      <b/>
      <sz val="26"/>
      <name val="Calibri"/>
      <family val="2"/>
    </font>
    <font>
      <sz val="11"/>
      <name val="Arial"/>
      <family val="2"/>
    </font>
    <font>
      <b/>
      <sz val="20"/>
      <name val="Calibri"/>
      <family val="2"/>
    </font>
    <font>
      <sz val="8"/>
      <name val="Calibri"/>
      <family val="2"/>
    </font>
    <font>
      <b/>
      <sz val="10"/>
      <name val="Calibri"/>
      <family val="2"/>
      <charset val="254"/>
    </font>
    <font>
      <sz val="10"/>
      <name val="Calibri"/>
      <family val="2"/>
      <charset val="254"/>
    </font>
    <font>
      <sz val="8"/>
      <name val="Arial"/>
      <family val="2"/>
    </font>
    <font>
      <b/>
      <sz val="10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FF0000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2"/>
      <color rgb="FFFF0000"/>
      <name val="Calibri"/>
      <family val="2"/>
    </font>
    <font>
      <b/>
      <sz val="12"/>
      <color rgb="FFFF0000"/>
      <name val="Times New Roman"/>
      <family val="1"/>
    </font>
    <font>
      <sz val="12"/>
      <color rgb="FFFF0000"/>
      <name val="Arial"/>
      <family val="2"/>
    </font>
    <font>
      <sz val="10"/>
      <color rgb="FF000000"/>
      <name val="Calibri"/>
      <family val="2"/>
      <charset val="254"/>
    </font>
    <font>
      <b/>
      <sz val="10"/>
      <color rgb="FF000000"/>
      <name val="Calibri"/>
      <family val="2"/>
      <charset val="254"/>
    </font>
    <font>
      <sz val="10"/>
      <color rgb="FFFF0000"/>
      <name val="Calibri"/>
      <family val="2"/>
      <charset val="254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10"/>
      <color rgb="FF002060"/>
      <name val="Arial"/>
      <family val="2"/>
    </font>
    <font>
      <b/>
      <sz val="12"/>
      <color theme="1"/>
      <name val="Calibri"/>
      <family val="2"/>
    </font>
    <font>
      <sz val="8"/>
      <color rgb="FFFF0000"/>
      <name val="Arial"/>
      <family val="2"/>
    </font>
    <font>
      <b/>
      <sz val="8"/>
      <color rgb="FF002060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rgb="FFC00000"/>
      <name val="Arial"/>
      <family val="2"/>
    </font>
    <font>
      <b/>
      <sz val="20"/>
      <color rgb="FF0070C0"/>
      <name val="Calibri"/>
      <family val="2"/>
    </font>
    <font>
      <b/>
      <sz val="13"/>
      <color rgb="FFFF0000"/>
      <name val="Calibri"/>
      <family val="2"/>
    </font>
    <font>
      <sz val="8"/>
      <color theme="1"/>
      <name val="Calibri"/>
      <family val="2"/>
      <scheme val="minor"/>
    </font>
    <font>
      <b/>
      <sz val="12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darkGray">
        <fgColor theme="4" tint="0.59996337778862885"/>
        <bgColor theme="0"/>
      </patternFill>
    </fill>
    <fill>
      <patternFill patternType="solid">
        <fgColor rgb="FFF2F6FB"/>
        <bgColor indexed="8"/>
      </patternFill>
    </fill>
    <fill>
      <patternFill patternType="solid">
        <fgColor rgb="FFFFFFFF"/>
        <bgColor indexed="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8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/>
      <diagonal/>
    </border>
    <border>
      <left style="thin">
        <color indexed="9"/>
      </left>
      <right style="thin">
        <color indexed="9"/>
      </right>
      <top style="medium">
        <color indexed="64"/>
      </top>
      <bottom/>
      <diagonal/>
    </border>
    <border>
      <left style="thin">
        <color indexed="9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9"/>
      </left>
      <right style="thin">
        <color indexed="9"/>
      </right>
      <top/>
      <bottom style="medium">
        <color indexed="64"/>
      </bottom>
      <diagonal/>
    </border>
    <border>
      <left/>
      <right style="thin">
        <color indexed="9"/>
      </right>
      <top/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9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F7F7F7"/>
      </left>
      <right/>
      <top style="thin">
        <color rgb="FFF7F7F7"/>
      </top>
      <bottom style="thin">
        <color rgb="FFF7F7F7"/>
      </bottom>
      <diagonal/>
    </border>
    <border>
      <left/>
      <right/>
      <top style="thin">
        <color rgb="FFF7F7F7"/>
      </top>
      <bottom style="thin">
        <color rgb="FFF7F7F7"/>
      </bottom>
      <diagonal/>
    </border>
    <border>
      <left/>
      <right style="thin">
        <color rgb="FFF7F7F7"/>
      </right>
      <top style="thin">
        <color rgb="FFF7F7F7"/>
      </top>
      <bottom style="thin">
        <color rgb="FFF7F7F7"/>
      </bottom>
      <diagonal/>
    </border>
    <border>
      <left style="thin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  <border>
      <left style="thin">
        <color rgb="FFF7F7F7"/>
      </left>
      <right/>
      <top style="thin">
        <color rgb="FFF7F7F7"/>
      </top>
      <bottom/>
      <diagonal/>
    </border>
    <border>
      <left style="thin">
        <color rgb="FFF7F7F7"/>
      </left>
      <right style="thin">
        <color rgb="FFF7F7F7"/>
      </right>
      <top style="thin">
        <color rgb="FFF7F7F7"/>
      </top>
      <bottom/>
      <diagonal/>
    </border>
    <border>
      <left style="thin">
        <color rgb="FFF7F7F7"/>
      </left>
      <right style="thin">
        <color rgb="FFF7F7F7"/>
      </right>
      <top/>
      <bottom/>
      <diagonal/>
    </border>
    <border>
      <left style="thin">
        <color rgb="FFF7F7F7"/>
      </left>
      <right style="thin">
        <color rgb="FFF7F7F7"/>
      </right>
      <top/>
      <bottom style="thin">
        <color rgb="FFF7F7F7"/>
      </bottom>
      <diagonal/>
    </border>
    <border>
      <left style="thin">
        <color rgb="FFF7F7F7"/>
      </left>
      <right/>
      <top/>
      <bottom style="thin">
        <color rgb="FFF7F7F7"/>
      </bottom>
      <diagonal/>
    </border>
    <border>
      <left/>
      <right/>
      <top style="thin">
        <color rgb="FFF7F7F7"/>
      </top>
      <bottom/>
      <diagonal/>
    </border>
    <border>
      <left/>
      <right style="thin">
        <color rgb="FFF7F7F7"/>
      </right>
      <top style="thin">
        <color rgb="FFF7F7F7"/>
      </top>
      <bottom/>
      <diagonal/>
    </border>
    <border>
      <left/>
      <right/>
      <top/>
      <bottom style="thin">
        <color rgb="FFF7F7F7"/>
      </bottom>
      <diagonal/>
    </border>
    <border>
      <left/>
      <right style="thin">
        <color rgb="FFF7F7F7"/>
      </right>
      <top/>
      <bottom style="thin">
        <color rgb="FFF7F7F7"/>
      </bottom>
      <diagonal/>
    </border>
    <border>
      <left style="thin">
        <color rgb="FFF7F7F7"/>
      </left>
      <right style="medium">
        <color indexed="64"/>
      </right>
      <top style="thin">
        <color rgb="FFF7F7F7"/>
      </top>
      <bottom style="thin">
        <color rgb="FFF7F7F7"/>
      </bottom>
      <diagonal/>
    </border>
    <border>
      <left/>
      <right style="medium">
        <color indexed="64"/>
      </right>
      <top style="thin">
        <color rgb="FFF7F7F7"/>
      </top>
      <bottom style="thin">
        <color rgb="FFF7F7F7"/>
      </bottom>
      <diagonal/>
    </border>
    <border>
      <left style="thin">
        <color rgb="FFF7F7F7"/>
      </left>
      <right style="medium">
        <color indexed="64"/>
      </right>
      <top style="thin">
        <color rgb="FFF7F7F7"/>
      </top>
      <bottom/>
      <diagonal/>
    </border>
    <border>
      <left style="thin">
        <color rgb="FFF7F7F7"/>
      </left>
      <right style="medium">
        <color indexed="64"/>
      </right>
      <top/>
      <bottom style="thin">
        <color rgb="FFF7F7F7"/>
      </bottom>
      <diagonal/>
    </border>
    <border>
      <left style="thin">
        <color rgb="FFF7F7F7"/>
      </left>
      <right/>
      <top/>
      <bottom style="medium">
        <color indexed="64"/>
      </bottom>
      <diagonal/>
    </border>
    <border>
      <left/>
      <right style="thin">
        <color rgb="FFF7F7F7"/>
      </right>
      <top/>
      <bottom style="medium">
        <color indexed="64"/>
      </bottom>
      <diagonal/>
    </border>
    <border>
      <left style="thin">
        <color rgb="FFF7F7F7"/>
      </left>
      <right style="thin">
        <color rgb="FFF7F7F7"/>
      </right>
      <top style="thin">
        <color rgb="FFF7F7F7"/>
      </top>
      <bottom style="medium">
        <color indexed="64"/>
      </bottom>
      <diagonal/>
    </border>
    <border>
      <left style="thin">
        <color rgb="FFF7F7F7"/>
      </left>
      <right style="medium">
        <color indexed="64"/>
      </right>
      <top style="thin">
        <color rgb="FFF7F7F7"/>
      </top>
      <bottom style="medium">
        <color indexed="64"/>
      </bottom>
      <diagonal/>
    </border>
    <border>
      <left/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A0A0A0"/>
      </bottom>
      <diagonal/>
    </border>
    <border>
      <left style="medium">
        <color indexed="64"/>
      </left>
      <right style="medium">
        <color indexed="64"/>
      </right>
      <top style="thin">
        <color rgb="FFA0A0A0"/>
      </top>
      <bottom style="thin">
        <color rgb="FFA0A0A0"/>
      </bottom>
      <diagonal/>
    </border>
    <border>
      <left style="medium">
        <color indexed="64"/>
      </left>
      <right style="medium">
        <color indexed="64"/>
      </right>
      <top style="thin">
        <color rgb="FFA0A0A0"/>
      </top>
      <bottom style="medium">
        <color indexed="64"/>
      </bottom>
      <diagonal/>
    </border>
    <border>
      <left/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/>
      <bottom style="thin">
        <color rgb="FFA0A0A0"/>
      </bottom>
      <diagonal/>
    </border>
  </borders>
  <cellStyleXfs count="30">
    <xf numFmtId="0" fontId="0" fillId="0" borderId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justify"/>
    </xf>
    <xf numFmtId="165" fontId="28" fillId="0" borderId="1" xfId="28" applyFont="1" applyBorder="1" applyAlignment="1">
      <alignment horizontal="center"/>
    </xf>
    <xf numFmtId="1" fontId="0" fillId="0" borderId="1" xfId="0" applyNumberFormat="1" applyBorder="1" applyAlignment="1"/>
    <xf numFmtId="0" fontId="0" fillId="0" borderId="2" xfId="0" applyBorder="1" applyAlignment="1">
      <alignment horizontal="center"/>
    </xf>
    <xf numFmtId="0" fontId="0" fillId="0" borderId="3" xfId="0" applyBorder="1"/>
    <xf numFmtId="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5" fontId="1" fillId="0" borderId="4" xfId="28" applyFont="1" applyBorder="1"/>
    <xf numFmtId="165" fontId="1" fillId="0" borderId="5" xfId="28" applyFont="1" applyBorder="1"/>
    <xf numFmtId="0" fontId="0" fillId="0" borderId="6" xfId="0" applyBorder="1"/>
    <xf numFmtId="43" fontId="4" fillId="0" borderId="7" xfId="0" applyNumberFormat="1" applyFont="1" applyBorder="1"/>
    <xf numFmtId="10" fontId="28" fillId="0" borderId="1" xfId="24" applyNumberFormat="1" applyFont="1" applyBorder="1" applyAlignment="1">
      <alignment horizontal="center"/>
    </xf>
    <xf numFmtId="165" fontId="28" fillId="0" borderId="0" xfId="28" applyFont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justify" vertical="center"/>
    </xf>
    <xf numFmtId="165" fontId="28" fillId="0" borderId="0" xfId="28" applyFont="1"/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left" vertical="center"/>
    </xf>
    <xf numFmtId="49" fontId="10" fillId="0" borderId="12" xfId="0" applyNumberFormat="1" applyFont="1" applyBorder="1" applyAlignment="1">
      <alignment horizontal="right" vertical="center"/>
    </xf>
    <xf numFmtId="0" fontId="13" fillId="0" borderId="61" xfId="0" applyFont="1" applyBorder="1" applyAlignment="1">
      <alignment horizontal="center" vertical="center" wrapText="1"/>
    </xf>
    <xf numFmtId="49" fontId="10" fillId="0" borderId="14" xfId="0" applyNumberFormat="1" applyFont="1" applyBorder="1" applyAlignment="1">
      <alignment horizontal="center" vertical="center"/>
    </xf>
    <xf numFmtId="49" fontId="10" fillId="0" borderId="62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4" fontId="10" fillId="0" borderId="15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49" fontId="10" fillId="0" borderId="13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2" fillId="0" borderId="61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left" vertical="center"/>
    </xf>
    <xf numFmtId="14" fontId="10" fillId="0" borderId="19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49" fontId="10" fillId="0" borderId="21" xfId="0" applyNumberFormat="1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vertical="center"/>
    </xf>
    <xf numFmtId="14" fontId="9" fillId="0" borderId="24" xfId="0" applyNumberFormat="1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49" fontId="9" fillId="0" borderId="26" xfId="0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3" fillId="0" borderId="63" xfId="0" applyFont="1" applyBorder="1" applyAlignment="1">
      <alignment horizontal="center" vertical="center" wrapText="1"/>
    </xf>
    <xf numFmtId="49" fontId="14" fillId="2" borderId="27" xfId="0" applyNumberFormat="1" applyFont="1" applyFill="1" applyBorder="1" applyAlignment="1" applyProtection="1">
      <alignment horizontal="center" vertical="center"/>
      <protection locked="0"/>
    </xf>
    <xf numFmtId="49" fontId="14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32" fillId="3" borderId="0" xfId="0" applyFont="1" applyFill="1" applyAlignment="1" applyProtection="1">
      <alignment horizontal="center" vertical="center"/>
      <protection locked="0"/>
    </xf>
    <xf numFmtId="0" fontId="33" fillId="0" borderId="0" xfId="0" applyFont="1" applyAlignment="1" applyProtection="1">
      <alignment vertical="center"/>
      <protection locked="0"/>
    </xf>
    <xf numFmtId="14" fontId="32" fillId="3" borderId="0" xfId="0" applyNumberFormat="1" applyFont="1" applyFill="1" applyAlignment="1" applyProtection="1">
      <alignment horizontal="center" vertical="center"/>
      <protection locked="0"/>
    </xf>
    <xf numFmtId="1" fontId="32" fillId="3" borderId="0" xfId="0" applyNumberFormat="1" applyFont="1" applyFill="1" applyAlignment="1" applyProtection="1">
      <alignment horizontal="center" vertical="center"/>
      <protection locked="0"/>
    </xf>
    <xf numFmtId="167" fontId="33" fillId="3" borderId="0" xfId="0" applyNumberFormat="1" applyFont="1" applyFill="1" applyAlignment="1" applyProtection="1">
      <alignment horizontal="center" vertical="center"/>
      <protection locked="0"/>
    </xf>
    <xf numFmtId="167" fontId="33" fillId="3" borderId="0" xfId="0" applyNumberFormat="1" applyFont="1" applyFill="1" applyAlignment="1">
      <alignment horizontal="center" vertical="center"/>
    </xf>
    <xf numFmtId="49" fontId="33" fillId="3" borderId="0" xfId="0" applyNumberFormat="1" applyFont="1" applyFill="1" applyAlignment="1">
      <alignment horizontal="center" vertical="center"/>
    </xf>
    <xf numFmtId="2" fontId="33" fillId="3" borderId="0" xfId="0" applyNumberFormat="1" applyFont="1" applyFill="1" applyAlignment="1" applyProtection="1">
      <alignment horizontal="center" vertical="center"/>
      <protection locked="0"/>
    </xf>
    <xf numFmtId="49" fontId="33" fillId="3" borderId="0" xfId="0" applyNumberFormat="1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5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vertical="center"/>
    </xf>
    <xf numFmtId="14" fontId="7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167" fontId="18" fillId="0" borderId="0" xfId="0" applyNumberFormat="1" applyFont="1" applyAlignment="1">
      <alignment vertical="center" textRotation="90"/>
    </xf>
    <xf numFmtId="0" fontId="7" fillId="0" borderId="0" xfId="0" applyFont="1" applyAlignment="1">
      <alignment vertical="center" wrapText="1"/>
    </xf>
    <xf numFmtId="167" fontId="7" fillId="0" borderId="0" xfId="0" applyNumberFormat="1" applyFont="1" applyAlignment="1">
      <alignment horizontal="center" vertical="center"/>
    </xf>
    <xf numFmtId="14" fontId="34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167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7" fillId="0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4" fontId="14" fillId="0" borderId="0" xfId="0" applyNumberFormat="1" applyFont="1" applyAlignment="1">
      <alignment horizontal="center" vertical="center" wrapText="1"/>
    </xf>
    <xf numFmtId="2" fontId="7" fillId="0" borderId="0" xfId="1" applyNumberFormat="1" applyFont="1" applyFill="1" applyAlignment="1">
      <alignment horizontal="center" vertical="center"/>
    </xf>
    <xf numFmtId="167" fontId="16" fillId="0" borderId="0" xfId="0" applyNumberFormat="1" applyFont="1" applyAlignment="1">
      <alignment horizontal="center" vertical="center"/>
    </xf>
    <xf numFmtId="0" fontId="35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5" fontId="14" fillId="0" borderId="0" xfId="28" applyFont="1" applyFill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/>
    </xf>
    <xf numFmtId="14" fontId="0" fillId="0" borderId="0" xfId="0" applyNumberFormat="1"/>
    <xf numFmtId="167" fontId="7" fillId="0" borderId="0" xfId="1" applyNumberFormat="1" applyFont="1" applyFill="1" applyAlignment="1">
      <alignment horizontal="center" vertical="center"/>
    </xf>
    <xf numFmtId="167" fontId="14" fillId="0" borderId="0" xfId="1" applyNumberFormat="1" applyFont="1" applyFill="1" applyAlignment="1">
      <alignment horizontal="center" vertical="center"/>
    </xf>
    <xf numFmtId="167" fontId="0" fillId="0" borderId="0" xfId="0" applyNumberFormat="1"/>
    <xf numFmtId="0" fontId="10" fillId="0" borderId="60" xfId="0" applyNumberFormat="1" applyFont="1" applyBorder="1" applyAlignment="1">
      <alignment horizontal="center" vertical="center"/>
    </xf>
    <xf numFmtId="0" fontId="13" fillId="0" borderId="61" xfId="0" applyNumberFormat="1" applyFont="1" applyBorder="1" applyAlignment="1">
      <alignment horizontal="center" vertical="center"/>
    </xf>
    <xf numFmtId="0" fontId="12" fillId="0" borderId="61" xfId="0" applyNumberFormat="1" applyFont="1" applyBorder="1" applyAlignment="1">
      <alignment horizontal="center" vertical="center"/>
    </xf>
    <xf numFmtId="0" fontId="13" fillId="0" borderId="63" xfId="0" applyNumberFormat="1" applyFont="1" applyBorder="1" applyAlignment="1">
      <alignment horizontal="center" vertical="center"/>
    </xf>
    <xf numFmtId="0" fontId="14" fillId="2" borderId="27" xfId="0" applyNumberFormat="1" applyFont="1" applyFill="1" applyBorder="1" applyAlignment="1" applyProtection="1">
      <alignment horizontal="center" vertical="center"/>
      <protection locked="0"/>
    </xf>
    <xf numFmtId="0" fontId="33" fillId="3" borderId="0" xfId="0" applyNumberFormat="1" applyFont="1" applyFill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0" fillId="0" borderId="0" xfId="0" applyNumberFormat="1"/>
    <xf numFmtId="0" fontId="10" fillId="0" borderId="64" xfId="0" applyNumberFormat="1" applyFont="1" applyBorder="1" applyAlignment="1">
      <alignment horizontal="center" vertical="center"/>
    </xf>
    <xf numFmtId="0" fontId="13" fillId="0" borderId="65" xfId="0" applyNumberFormat="1" applyFont="1" applyBorder="1" applyAlignment="1">
      <alignment horizontal="center" vertical="center"/>
    </xf>
    <xf numFmtId="0" fontId="7" fillId="0" borderId="0" xfId="28" applyNumberFormat="1" applyFont="1" applyFill="1" applyAlignment="1">
      <alignment horizontal="center" vertical="center"/>
    </xf>
    <xf numFmtId="0" fontId="10" fillId="0" borderId="28" xfId="0" applyFont="1" applyBorder="1" applyAlignment="1">
      <alignment horizontal="left" vertical="center"/>
    </xf>
    <xf numFmtId="49" fontId="36" fillId="0" borderId="0" xfId="0" applyNumberFormat="1" applyFont="1" applyBorder="1" applyAlignment="1" applyProtection="1">
      <alignment horizontal="center" vertical="center" wrapText="1"/>
      <protection locked="0"/>
    </xf>
    <xf numFmtId="4" fontId="0" fillId="0" borderId="0" xfId="0" applyNumberFormat="1"/>
    <xf numFmtId="4" fontId="0" fillId="0" borderId="0" xfId="0" applyNumberFormat="1" applyFont="1"/>
    <xf numFmtId="4" fontId="0" fillId="0" borderId="0" xfId="0" applyNumberFormat="1" applyFont="1" applyAlignment="1">
      <alignment horizontal="center"/>
    </xf>
    <xf numFmtId="4" fontId="0" fillId="0" borderId="1" xfId="0" applyNumberFormat="1" applyFont="1" applyBorder="1" applyAlignment="1">
      <alignment horizontal="center"/>
    </xf>
    <xf numFmtId="4" fontId="0" fillId="0" borderId="1" xfId="0" applyNumberFormat="1" applyFont="1" applyBorder="1"/>
    <xf numFmtId="10" fontId="0" fillId="0" borderId="1" xfId="0" applyNumberFormat="1" applyFont="1" applyBorder="1" applyAlignment="1">
      <alignment horizontal="center"/>
    </xf>
    <xf numFmtId="4" fontId="31" fillId="4" borderId="1" xfId="0" applyNumberFormat="1" applyFont="1" applyFill="1" applyBorder="1" applyAlignment="1">
      <alignment horizontal="center"/>
    </xf>
    <xf numFmtId="4" fontId="0" fillId="3" borderId="1" xfId="0" applyNumberFormat="1" applyFont="1" applyFill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" fontId="28" fillId="0" borderId="0" xfId="24" applyNumberFormat="1" applyFont="1"/>
    <xf numFmtId="4" fontId="37" fillId="5" borderId="1" xfId="0" applyNumberFormat="1" applyFont="1" applyFill="1" applyBorder="1" applyAlignment="1">
      <alignment horizontal="center"/>
    </xf>
    <xf numFmtId="0" fontId="29" fillId="0" borderId="0" xfId="0" applyFont="1"/>
    <xf numFmtId="4" fontId="29" fillId="0" borderId="0" xfId="0" applyNumberFormat="1" applyFont="1"/>
    <xf numFmtId="0" fontId="0" fillId="0" borderId="0" xfId="0" applyAlignment="1">
      <alignment horizontal="center"/>
    </xf>
    <xf numFmtId="4" fontId="0" fillId="0" borderId="0" xfId="0" applyNumberFormat="1" applyFont="1" applyAlignment="1">
      <alignment horizontal="center" vertical="center"/>
    </xf>
    <xf numFmtId="167" fontId="9" fillId="3" borderId="0" xfId="0" applyNumberFormat="1" applyFont="1" applyFill="1" applyAlignment="1">
      <alignment horizontal="center" vertical="center"/>
    </xf>
    <xf numFmtId="0" fontId="31" fillId="4" borderId="1" xfId="0" applyFont="1" applyFill="1" applyBorder="1" applyAlignment="1">
      <alignment horizontal="center"/>
    </xf>
    <xf numFmtId="0" fontId="37" fillId="4" borderId="1" xfId="0" applyFont="1" applyFill="1" applyBorder="1" applyAlignment="1">
      <alignment horizontal="center"/>
    </xf>
    <xf numFmtId="4" fontId="29" fillId="0" borderId="1" xfId="0" applyNumberFormat="1" applyFont="1" applyBorder="1"/>
    <xf numFmtId="0" fontId="38" fillId="3" borderId="0" xfId="0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/>
    </xf>
    <xf numFmtId="167" fontId="29" fillId="0" borderId="0" xfId="0" quotePrefix="1" applyNumberFormat="1" applyFont="1" applyFill="1"/>
    <xf numFmtId="167" fontId="29" fillId="0" borderId="0" xfId="0" applyNumberFormat="1" applyFont="1" applyFill="1" applyAlignment="1">
      <alignment horizontal="center"/>
    </xf>
    <xf numFmtId="169" fontId="0" fillId="0" borderId="0" xfId="0" applyNumberFormat="1" applyFont="1" applyFill="1"/>
    <xf numFmtId="4" fontId="0" fillId="0" borderId="0" xfId="0" applyNumberFormat="1" applyFont="1" applyFill="1" applyAlignment="1">
      <alignment horizontal="center"/>
    </xf>
    <xf numFmtId="4" fontId="29" fillId="0" borderId="0" xfId="0" applyNumberFormat="1" applyFont="1" applyFill="1"/>
    <xf numFmtId="2" fontId="29" fillId="0" borderId="0" xfId="0" applyNumberFormat="1" applyFont="1" applyFill="1"/>
    <xf numFmtId="4" fontId="0" fillId="0" borderId="0" xfId="0" applyNumberFormat="1" applyFill="1"/>
    <xf numFmtId="167" fontId="0" fillId="0" borderId="0" xfId="0" applyNumberFormat="1" applyFill="1"/>
    <xf numFmtId="0" fontId="0" fillId="0" borderId="0" xfId="0" applyFill="1"/>
    <xf numFmtId="0" fontId="29" fillId="0" borderId="0" xfId="0" applyFont="1" applyFill="1"/>
    <xf numFmtId="4" fontId="0" fillId="0" borderId="0" xfId="0" applyNumberFormat="1" applyFont="1" applyFill="1"/>
    <xf numFmtId="0" fontId="0" fillId="0" borderId="0" xfId="0" applyFill="1" applyAlignment="1">
      <alignment horizontal="center"/>
    </xf>
    <xf numFmtId="0" fontId="34" fillId="0" borderId="0" xfId="0" applyFont="1" applyAlignment="1">
      <alignment horizontal="center" vertical="center"/>
    </xf>
    <xf numFmtId="169" fontId="29" fillId="0" borderId="0" xfId="0" applyNumberFormat="1" applyFont="1" applyFill="1"/>
    <xf numFmtId="4" fontId="29" fillId="0" borderId="0" xfId="0" applyNumberFormat="1" applyFont="1" applyFill="1" applyAlignment="1">
      <alignment horizontal="center"/>
    </xf>
    <xf numFmtId="167" fontId="29" fillId="0" borderId="0" xfId="0" applyNumberFormat="1" applyFont="1" applyFill="1"/>
    <xf numFmtId="49" fontId="10" fillId="0" borderId="66" xfId="0" applyNumberFormat="1" applyFont="1" applyBorder="1" applyAlignment="1">
      <alignment horizontal="center" vertical="center"/>
    </xf>
    <xf numFmtId="49" fontId="9" fillId="0" borderId="62" xfId="0" applyNumberFormat="1" applyFont="1" applyBorder="1" applyAlignment="1">
      <alignment horizontal="center" vertical="center"/>
    </xf>
    <xf numFmtId="49" fontId="9" fillId="0" borderId="67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39" fillId="0" borderId="0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horizontal="center" vertical="center"/>
    </xf>
    <xf numFmtId="49" fontId="10" fillId="0" borderId="29" xfId="0" applyNumberFormat="1" applyFont="1" applyBorder="1" applyAlignment="1">
      <alignment horizontal="center" vertical="center"/>
    </xf>
    <xf numFmtId="49" fontId="10" fillId="0" borderId="30" xfId="0" applyNumberFormat="1" applyFont="1" applyBorder="1" applyAlignment="1">
      <alignment horizontal="center" vertical="center"/>
    </xf>
    <xf numFmtId="49" fontId="10" fillId="0" borderId="31" xfId="0" applyNumberFormat="1" applyFont="1" applyBorder="1" applyAlignment="1">
      <alignment vertical="center"/>
    </xf>
    <xf numFmtId="49" fontId="9" fillId="0" borderId="31" xfId="0" applyNumberFormat="1" applyFont="1" applyBorder="1" applyAlignment="1">
      <alignment horizontal="center" vertical="center"/>
    </xf>
    <xf numFmtId="49" fontId="10" fillId="0" borderId="31" xfId="0" applyNumberFormat="1" applyFont="1" applyBorder="1" applyAlignment="1">
      <alignment horizontal="center" vertical="center"/>
    </xf>
    <xf numFmtId="49" fontId="9" fillId="0" borderId="22" xfId="0" applyNumberFormat="1" applyFont="1" applyBorder="1" applyAlignment="1">
      <alignment horizontal="center" vertical="center"/>
    </xf>
    <xf numFmtId="49" fontId="9" fillId="0" borderId="3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2" fillId="0" borderId="1" xfId="0" applyFont="1" applyBorder="1" applyAlignment="1" applyProtection="1">
      <alignment vertical="center"/>
      <protection locked="0"/>
    </xf>
    <xf numFmtId="0" fontId="33" fillId="3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67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167" fontId="37" fillId="0" borderId="0" xfId="0" quotePrefix="1" applyNumberFormat="1" applyFont="1" applyFill="1"/>
    <xf numFmtId="0" fontId="31" fillId="0" borderId="0" xfId="0" applyFont="1" applyFill="1" applyAlignment="1">
      <alignment horizontal="center"/>
    </xf>
    <xf numFmtId="4" fontId="31" fillId="0" borderId="0" xfId="0" applyNumberFormat="1" applyFont="1" applyFill="1"/>
    <xf numFmtId="4" fontId="31" fillId="0" borderId="0" xfId="0" applyNumberFormat="1" applyFont="1" applyFill="1" applyAlignment="1">
      <alignment horizontal="center"/>
    </xf>
    <xf numFmtId="4" fontId="37" fillId="0" borderId="0" xfId="0" applyNumberFormat="1" applyFont="1" applyFill="1"/>
    <xf numFmtId="0" fontId="37" fillId="0" borderId="0" xfId="0" applyFont="1" applyFill="1"/>
    <xf numFmtId="0" fontId="31" fillId="0" borderId="0" xfId="0" applyFont="1" applyFill="1"/>
    <xf numFmtId="0" fontId="31" fillId="0" borderId="0" xfId="0" applyFont="1"/>
    <xf numFmtId="164" fontId="10" fillId="0" borderId="30" xfId="1" applyFont="1" applyFill="1" applyBorder="1" applyAlignment="1">
      <alignment horizontal="center" vertical="center"/>
    </xf>
    <xf numFmtId="0" fontId="0" fillId="0" borderId="68" xfId="0" applyBorder="1" applyAlignment="1">
      <alignment vertical="center"/>
    </xf>
    <xf numFmtId="0" fontId="0" fillId="0" borderId="69" xfId="0" applyBorder="1" applyAlignment="1">
      <alignment vertical="center"/>
    </xf>
    <xf numFmtId="164" fontId="12" fillId="0" borderId="68" xfId="1" applyFont="1" applyFill="1" applyBorder="1" applyAlignment="1">
      <alignment horizontal="center" vertical="center"/>
    </xf>
    <xf numFmtId="164" fontId="13" fillId="0" borderId="70" xfId="1" applyFont="1" applyFill="1" applyBorder="1" applyAlignment="1">
      <alignment horizontal="center" vertical="center"/>
    </xf>
    <xf numFmtId="164" fontId="13" fillId="0" borderId="32" xfId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3" fillId="4" borderId="1" xfId="0" applyFont="1" applyFill="1" applyBorder="1" applyAlignment="1" applyProtection="1">
      <alignment vertical="center"/>
      <protection locked="0"/>
    </xf>
    <xf numFmtId="14" fontId="15" fillId="4" borderId="1" xfId="0" applyNumberFormat="1" applyFont="1" applyFill="1" applyBorder="1" applyAlignment="1">
      <alignment horizontal="center" vertical="center"/>
    </xf>
    <xf numFmtId="4" fontId="40" fillId="0" borderId="1" xfId="0" applyNumberFormat="1" applyFont="1" applyBorder="1" applyAlignment="1">
      <alignment horizontal="center" vertical="center"/>
    </xf>
    <xf numFmtId="4" fontId="0" fillId="6" borderId="1" xfId="0" applyNumberFormat="1" applyFont="1" applyFill="1" applyBorder="1" applyAlignment="1">
      <alignment horizontal="center" vertical="center"/>
    </xf>
    <xf numFmtId="4" fontId="37" fillId="0" borderId="1" xfId="0" applyNumberFormat="1" applyFont="1" applyBorder="1" applyAlignment="1">
      <alignment horizontal="center" vertical="center"/>
    </xf>
    <xf numFmtId="4" fontId="37" fillId="0" borderId="1" xfId="0" applyNumberFormat="1" applyFont="1" applyBorder="1"/>
    <xf numFmtId="4" fontId="37" fillId="0" borderId="1" xfId="0" applyNumberFormat="1" applyFont="1" applyBorder="1" applyAlignment="1">
      <alignment horizontal="center"/>
    </xf>
    <xf numFmtId="49" fontId="11" fillId="0" borderId="68" xfId="0" applyNumberFormat="1" applyFont="1" applyBorder="1" applyAlignment="1">
      <alignment vertical="center"/>
    </xf>
    <xf numFmtId="164" fontId="10" fillId="0" borderId="30" xfId="1" applyFont="1" applyFill="1" applyBorder="1" applyAlignment="1">
      <alignment vertical="center"/>
    </xf>
    <xf numFmtId="0" fontId="0" fillId="0" borderId="32" xfId="0" applyBorder="1" applyAlignment="1">
      <alignment vertical="center"/>
    </xf>
    <xf numFmtId="164" fontId="41" fillId="4" borderId="33" xfId="1" applyFont="1" applyFill="1" applyBorder="1" applyAlignment="1">
      <alignment vertical="center"/>
    </xf>
    <xf numFmtId="0" fontId="29" fillId="4" borderId="34" xfId="0" applyFont="1" applyFill="1" applyBorder="1" applyAlignment="1">
      <alignment vertical="center"/>
    </xf>
    <xf numFmtId="4" fontId="10" fillId="0" borderId="60" xfId="0" applyNumberFormat="1" applyFont="1" applyBorder="1" applyAlignment="1">
      <alignment horizontal="center" vertical="center"/>
    </xf>
    <xf numFmtId="4" fontId="11" fillId="0" borderId="68" xfId="0" applyNumberFormat="1" applyFont="1" applyBorder="1" applyAlignment="1">
      <alignment vertical="center"/>
    </xf>
    <xf numFmtId="4" fontId="13" fillId="0" borderId="61" xfId="0" applyNumberFormat="1" applyFont="1" applyBorder="1" applyAlignment="1">
      <alignment horizontal="center" vertical="center"/>
    </xf>
    <xf numFmtId="4" fontId="0" fillId="0" borderId="68" xfId="0" applyNumberFormat="1" applyBorder="1" applyAlignment="1">
      <alignment vertical="center"/>
    </xf>
    <xf numFmtId="4" fontId="12" fillId="0" borderId="61" xfId="0" applyNumberFormat="1" applyFont="1" applyBorder="1" applyAlignment="1">
      <alignment horizontal="center" vertical="center"/>
    </xf>
    <xf numFmtId="4" fontId="13" fillId="0" borderId="63" xfId="0" applyNumberFormat="1" applyFont="1" applyBorder="1" applyAlignment="1">
      <alignment horizontal="center" vertical="center"/>
    </xf>
    <xf numFmtId="4" fontId="14" fillId="2" borderId="27" xfId="0" applyNumberFormat="1" applyFont="1" applyFill="1" applyBorder="1" applyAlignment="1" applyProtection="1">
      <alignment horizontal="center" vertical="center"/>
      <protection locked="0"/>
    </xf>
    <xf numFmtId="4" fontId="33" fillId="3" borderId="0" xfId="0" applyNumberFormat="1" applyFont="1" applyFill="1" applyAlignment="1" applyProtection="1">
      <alignment horizontal="center" vertical="center"/>
      <protection locked="0"/>
    </xf>
    <xf numFmtId="4" fontId="7" fillId="0" borderId="0" xfId="0" applyNumberFormat="1" applyFont="1" applyAlignment="1">
      <alignment horizontal="center" vertical="center"/>
    </xf>
    <xf numFmtId="167" fontId="42" fillId="3" borderId="0" xfId="0" applyNumberFormat="1" applyFont="1" applyFill="1" applyAlignment="1">
      <alignment horizontal="center" vertical="center"/>
    </xf>
    <xf numFmtId="167" fontId="10" fillId="3" borderId="0" xfId="0" applyNumberFormat="1" applyFont="1" applyFill="1" applyAlignment="1">
      <alignment horizontal="center" vertical="center"/>
    </xf>
    <xf numFmtId="167" fontId="11" fillId="3" borderId="0" xfId="0" applyNumberFormat="1" applyFont="1" applyFill="1" applyAlignment="1">
      <alignment horizontal="left" vertical="center"/>
    </xf>
    <xf numFmtId="167" fontId="9" fillId="3" borderId="0" xfId="0" applyNumberFormat="1" applyFont="1" applyFill="1" applyAlignment="1">
      <alignment horizontal="left" vertical="center"/>
    </xf>
    <xf numFmtId="167" fontId="9" fillId="3" borderId="0" xfId="0" applyNumberFormat="1" applyFont="1" applyFill="1" applyAlignment="1">
      <alignment horizontal="left" vertical="center" wrapText="1"/>
    </xf>
    <xf numFmtId="0" fontId="43" fillId="0" borderId="0" xfId="0" applyFont="1" applyAlignment="1">
      <alignment vertical="center"/>
    </xf>
    <xf numFmtId="0" fontId="44" fillId="0" borderId="71" xfId="0" applyFont="1" applyBorder="1" applyAlignment="1">
      <alignment vertical="center"/>
    </xf>
    <xf numFmtId="0" fontId="44" fillId="0" borderId="72" xfId="0" applyFont="1" applyBorder="1" applyAlignment="1">
      <alignment vertical="center"/>
    </xf>
    <xf numFmtId="0" fontId="44" fillId="0" borderId="73" xfId="0" applyFont="1" applyBorder="1" applyAlignment="1">
      <alignment vertical="center"/>
    </xf>
    <xf numFmtId="166" fontId="44" fillId="0" borderId="74" xfId="0" applyNumberFormat="1" applyFont="1" applyBorder="1" applyAlignment="1">
      <alignment horizontal="center" vertical="center"/>
    </xf>
    <xf numFmtId="0" fontId="43" fillId="0" borderId="71" xfId="0" applyFont="1" applyBorder="1" applyAlignment="1">
      <alignment vertical="center"/>
    </xf>
    <xf numFmtId="49" fontId="43" fillId="0" borderId="72" xfId="0" applyNumberFormat="1" applyFont="1" applyBorder="1" applyAlignment="1">
      <alignment vertical="center"/>
    </xf>
    <xf numFmtId="49" fontId="43" fillId="0" borderId="73" xfId="0" applyNumberFormat="1" applyFont="1" applyBorder="1" applyAlignment="1">
      <alignment vertical="center"/>
    </xf>
    <xf numFmtId="1" fontId="43" fillId="0" borderId="74" xfId="0" applyNumberFormat="1" applyFont="1" applyBorder="1" applyAlignment="1">
      <alignment horizontal="center" vertical="center"/>
    </xf>
    <xf numFmtId="0" fontId="22" fillId="0" borderId="75" xfId="11" applyFont="1" applyBorder="1" applyAlignment="1">
      <alignment vertical="center"/>
    </xf>
    <xf numFmtId="0" fontId="22" fillId="0" borderId="72" xfId="11" applyFont="1" applyBorder="1" applyAlignment="1">
      <alignment vertical="center"/>
    </xf>
    <xf numFmtId="0" fontId="22" fillId="0" borderId="74" xfId="11" applyFont="1" applyBorder="1" applyAlignment="1">
      <alignment horizontal="center" vertical="center"/>
    </xf>
    <xf numFmtId="0" fontId="43" fillId="0" borderId="76" xfId="0" applyFont="1" applyBorder="1" applyAlignment="1">
      <alignment vertical="center"/>
    </xf>
    <xf numFmtId="0" fontId="23" fillId="0" borderId="73" xfId="11" applyFont="1" applyBorder="1" applyAlignment="1">
      <alignment horizontal="center" vertical="center"/>
    </xf>
    <xf numFmtId="0" fontId="23" fillId="0" borderId="71" xfId="11" applyFont="1" applyBorder="1" applyAlignment="1">
      <alignment vertical="center"/>
    </xf>
    <xf numFmtId="0" fontId="23" fillId="0" borderId="73" xfId="11" applyFont="1" applyBorder="1" applyAlignment="1">
      <alignment vertical="center"/>
    </xf>
    <xf numFmtId="0" fontId="43" fillId="0" borderId="77" xfId="0" applyFont="1" applyBorder="1" applyAlignment="1">
      <alignment vertical="center"/>
    </xf>
    <xf numFmtId="1" fontId="23" fillId="0" borderId="74" xfId="11" applyNumberFormat="1" applyFont="1" applyBorder="1" applyAlignment="1">
      <alignment horizontal="center" vertical="center"/>
    </xf>
    <xf numFmtId="0" fontId="23" fillId="0" borderId="74" xfId="11" applyFont="1" applyBorder="1" applyAlignment="1">
      <alignment vertical="center"/>
    </xf>
    <xf numFmtId="0" fontId="43" fillId="0" borderId="78" xfId="0" applyFont="1" applyBorder="1" applyAlignment="1">
      <alignment vertical="center"/>
    </xf>
    <xf numFmtId="0" fontId="23" fillId="0" borderId="74" xfId="11" applyFont="1" applyBorder="1" applyAlignment="1">
      <alignment horizontal="center" vertical="center"/>
    </xf>
    <xf numFmtId="0" fontId="22" fillId="0" borderId="79" xfId="11" applyFont="1" applyBorder="1" applyAlignment="1">
      <alignment vertical="center"/>
    </xf>
    <xf numFmtId="0" fontId="22" fillId="0" borderId="73" xfId="11" applyFont="1" applyBorder="1" applyAlignment="1">
      <alignment vertical="center"/>
    </xf>
    <xf numFmtId="0" fontId="22" fillId="0" borderId="71" xfId="11" applyFont="1" applyBorder="1" applyAlignment="1">
      <alignment vertical="center"/>
    </xf>
    <xf numFmtId="0" fontId="22" fillId="0" borderId="74" xfId="17" applyFont="1" applyBorder="1" applyAlignment="1">
      <alignment horizontal="center" vertical="center"/>
    </xf>
    <xf numFmtId="10" fontId="23" fillId="0" borderId="74" xfId="17" applyNumberFormat="1" applyFont="1" applyBorder="1" applyAlignment="1">
      <alignment horizontal="left" vertical="center"/>
    </xf>
    <xf numFmtId="10" fontId="23" fillId="0" borderId="74" xfId="17" applyNumberFormat="1" applyFont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22" fillId="0" borderId="74" xfId="17" applyFont="1" applyBorder="1" applyAlignment="1">
      <alignment vertical="center"/>
    </xf>
    <xf numFmtId="10" fontId="22" fillId="0" borderId="74" xfId="17" applyNumberFormat="1" applyFont="1" applyBorder="1" applyAlignment="1">
      <alignment horizontal="center" vertical="center"/>
    </xf>
    <xf numFmtId="0" fontId="22" fillId="0" borderId="74" xfId="18" applyFont="1" applyBorder="1" applyAlignment="1">
      <alignment vertical="center"/>
    </xf>
    <xf numFmtId="10" fontId="22" fillId="0" borderId="74" xfId="18" applyNumberFormat="1" applyFont="1" applyBorder="1" applyAlignment="1">
      <alignment horizontal="center" vertical="center"/>
    </xf>
    <xf numFmtId="10" fontId="23" fillId="0" borderId="74" xfId="26" applyNumberFormat="1" applyFont="1" applyFill="1" applyBorder="1" applyAlignment="1" applyProtection="1">
      <alignment horizontal="left" vertical="center"/>
    </xf>
    <xf numFmtId="10" fontId="23" fillId="0" borderId="74" xfId="26" applyNumberFormat="1" applyFont="1" applyFill="1" applyBorder="1" applyAlignment="1" applyProtection="1">
      <alignment horizontal="center" vertical="center"/>
    </xf>
    <xf numFmtId="0" fontId="22" fillId="0" borderId="74" xfId="19" applyFont="1" applyBorder="1" applyAlignment="1">
      <alignment vertical="center"/>
    </xf>
    <xf numFmtId="10" fontId="22" fillId="0" borderId="74" xfId="19" applyNumberFormat="1" applyFont="1" applyBorder="1" applyAlignment="1">
      <alignment horizontal="center" vertical="center"/>
    </xf>
    <xf numFmtId="0" fontId="23" fillId="0" borderId="74" xfId="20" applyFont="1" applyBorder="1" applyAlignment="1">
      <alignment horizontal="center" vertical="center" wrapText="1"/>
    </xf>
    <xf numFmtId="0" fontId="23" fillId="0" borderId="74" xfId="20" applyFont="1" applyBorder="1" applyAlignment="1">
      <alignment vertical="center" wrapText="1"/>
    </xf>
    <xf numFmtId="10" fontId="23" fillId="0" borderId="74" xfId="20" applyNumberFormat="1" applyFont="1" applyBorder="1" applyAlignment="1">
      <alignment horizontal="center" vertical="center" wrapText="1"/>
    </xf>
    <xf numFmtId="0" fontId="22" fillId="0" borderId="74" xfId="20" applyFont="1" applyBorder="1" applyAlignment="1">
      <alignment vertical="center"/>
    </xf>
    <xf numFmtId="10" fontId="22" fillId="0" borderId="74" xfId="20" applyNumberFormat="1" applyFont="1" applyBorder="1" applyAlignment="1">
      <alignment horizontal="center" vertical="center"/>
    </xf>
    <xf numFmtId="0" fontId="22" fillId="0" borderId="71" xfId="20" applyFont="1" applyBorder="1" applyAlignment="1">
      <alignment vertical="center"/>
    </xf>
    <xf numFmtId="0" fontId="22" fillId="0" borderId="72" xfId="20" applyFont="1" applyBorder="1" applyAlignment="1">
      <alignment vertical="center"/>
    </xf>
    <xf numFmtId="0" fontId="22" fillId="0" borderId="73" xfId="20" applyFont="1" applyBorder="1" applyAlignment="1">
      <alignment vertical="center"/>
    </xf>
    <xf numFmtId="0" fontId="22" fillId="0" borderId="71" xfId="12" applyFont="1" applyBorder="1" applyAlignment="1">
      <alignment vertical="center"/>
    </xf>
    <xf numFmtId="0" fontId="22" fillId="0" borderId="72" xfId="12" applyFont="1" applyBorder="1" applyAlignment="1">
      <alignment vertical="center"/>
    </xf>
    <xf numFmtId="0" fontId="22" fillId="0" borderId="74" xfId="12" applyFont="1" applyBorder="1" applyAlignment="1">
      <alignment horizontal="center" vertical="center" wrapText="1"/>
    </xf>
    <xf numFmtId="49" fontId="23" fillId="0" borderId="71" xfId="12" applyNumberFormat="1" applyFont="1" applyBorder="1" applyAlignment="1">
      <alignment vertical="center"/>
    </xf>
    <xf numFmtId="166" fontId="23" fillId="0" borderId="74" xfId="12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71" xfId="12" applyFont="1" applyBorder="1" applyAlignment="1">
      <alignment vertical="center"/>
    </xf>
    <xf numFmtId="9" fontId="23" fillId="0" borderId="71" xfId="12" applyNumberFormat="1" applyFont="1" applyBorder="1" applyAlignment="1">
      <alignment vertical="center"/>
    </xf>
    <xf numFmtId="0" fontId="23" fillId="0" borderId="74" xfId="12" applyFont="1" applyBorder="1" applyAlignment="1">
      <alignment horizontal="center" vertical="center"/>
    </xf>
    <xf numFmtId="0" fontId="43" fillId="0" borderId="73" xfId="0" applyFont="1" applyBorder="1" applyAlignment="1">
      <alignment vertical="center"/>
    </xf>
    <xf numFmtId="0" fontId="23" fillId="0" borderId="72" xfId="11" applyFont="1" applyBorder="1" applyAlignment="1">
      <alignment vertical="center"/>
    </xf>
    <xf numFmtId="0" fontId="23" fillId="0" borderId="71" xfId="20" applyFont="1" applyBorder="1" applyAlignment="1">
      <alignment vertical="center"/>
    </xf>
    <xf numFmtId="0" fontId="23" fillId="0" borderId="72" xfId="20" applyFont="1" applyBorder="1" applyAlignment="1">
      <alignment vertical="center"/>
    </xf>
    <xf numFmtId="0" fontId="43" fillId="0" borderId="72" xfId="0" applyFont="1" applyBorder="1" applyAlignment="1">
      <alignment vertical="center"/>
    </xf>
    <xf numFmtId="10" fontId="44" fillId="0" borderId="73" xfId="24" applyNumberFormat="1" applyFont="1" applyFill="1" applyBorder="1" applyAlignment="1" applyProtection="1">
      <alignment horizontal="center" vertical="center"/>
    </xf>
    <xf numFmtId="0" fontId="22" fillId="0" borderId="74" xfId="23" applyFont="1" applyBorder="1" applyAlignment="1">
      <alignment horizontal="center" vertical="center"/>
    </xf>
    <xf numFmtId="10" fontId="44" fillId="0" borderId="74" xfId="24" applyNumberFormat="1" applyFont="1" applyFill="1" applyBorder="1" applyAlignment="1" applyProtection="1">
      <alignment horizontal="center" vertical="center"/>
    </xf>
    <xf numFmtId="0" fontId="22" fillId="0" borderId="73" xfId="23" applyFont="1" applyBorder="1" applyAlignment="1">
      <alignment horizontal="center" vertical="center"/>
    </xf>
    <xf numFmtId="0" fontId="23" fillId="0" borderId="76" xfId="23" applyFont="1" applyBorder="1" applyAlignment="1">
      <alignment horizontal="center" vertical="center"/>
    </xf>
    <xf numFmtId="0" fontId="23" fillId="0" borderId="71" xfId="23" applyFont="1" applyBorder="1" applyAlignment="1">
      <alignment vertical="center"/>
    </xf>
    <xf numFmtId="10" fontId="23" fillId="0" borderId="74" xfId="23" applyNumberFormat="1" applyFont="1" applyBorder="1" applyAlignment="1">
      <alignment horizontal="center" vertical="center"/>
    </xf>
    <xf numFmtId="0" fontId="23" fillId="0" borderId="77" xfId="23" applyFont="1" applyBorder="1" applyAlignment="1">
      <alignment horizontal="center" vertical="center"/>
    </xf>
    <xf numFmtId="0" fontId="23" fillId="0" borderId="78" xfId="23" applyFont="1" applyBorder="1" applyAlignment="1">
      <alignment horizontal="center" vertical="center"/>
    </xf>
    <xf numFmtId="10" fontId="22" fillId="0" borderId="74" xfId="23" applyNumberFormat="1" applyFont="1" applyBorder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44" fillId="0" borderId="75" xfId="0" applyFont="1" applyBorder="1" applyAlignment="1">
      <alignment vertical="center"/>
    </xf>
    <xf numFmtId="0" fontId="44" fillId="0" borderId="80" xfId="0" applyFont="1" applyBorder="1" applyAlignment="1">
      <alignment vertical="center"/>
    </xf>
    <xf numFmtId="0" fontId="44" fillId="0" borderId="81" xfId="0" applyFont="1" applyBorder="1" applyAlignment="1">
      <alignment vertical="center"/>
    </xf>
    <xf numFmtId="10" fontId="44" fillId="0" borderId="76" xfId="24" applyNumberFormat="1" applyFont="1" applyFill="1" applyBorder="1" applyAlignment="1" applyProtection="1">
      <alignment horizontal="center" vertical="center" wrapText="1"/>
    </xf>
    <xf numFmtId="0" fontId="44" fillId="0" borderId="79" xfId="0" applyFont="1" applyBorder="1" applyAlignment="1">
      <alignment vertical="center"/>
    </xf>
    <xf numFmtId="0" fontId="44" fillId="0" borderId="82" xfId="0" applyFont="1" applyBorder="1" applyAlignment="1">
      <alignment vertical="center"/>
    </xf>
    <xf numFmtId="0" fontId="44" fillId="0" borderId="83" xfId="0" applyFont="1" applyBorder="1" applyAlignment="1">
      <alignment vertical="center"/>
    </xf>
    <xf numFmtId="10" fontId="44" fillId="0" borderId="78" xfId="24" applyNumberFormat="1" applyFont="1" applyFill="1" applyBorder="1" applyAlignment="1" applyProtection="1">
      <alignment horizontal="center" vertical="center" wrapText="1"/>
    </xf>
    <xf numFmtId="0" fontId="44" fillId="0" borderId="74" xfId="0" applyFont="1" applyBorder="1" applyAlignment="1">
      <alignment horizontal="center" vertical="center" wrapText="1"/>
    </xf>
    <xf numFmtId="1" fontId="44" fillId="0" borderId="74" xfId="0" applyNumberFormat="1" applyFont="1" applyBorder="1" applyAlignment="1">
      <alignment horizontal="center" vertical="center"/>
    </xf>
    <xf numFmtId="0" fontId="23" fillId="0" borderId="74" xfId="17" applyFont="1" applyBorder="1" applyAlignment="1">
      <alignment horizontal="center" vertical="center"/>
    </xf>
    <xf numFmtId="0" fontId="23" fillId="0" borderId="74" xfId="18" applyFont="1" applyBorder="1" applyAlignment="1">
      <alignment horizontal="center" vertical="center"/>
    </xf>
    <xf numFmtId="0" fontId="23" fillId="0" borderId="74" xfId="19" applyFont="1" applyBorder="1" applyAlignment="1">
      <alignment horizontal="center" vertical="center"/>
    </xf>
    <xf numFmtId="0" fontId="0" fillId="0" borderId="31" xfId="0" applyBorder="1"/>
    <xf numFmtId="0" fontId="0" fillId="0" borderId="0" xfId="0" applyBorder="1"/>
    <xf numFmtId="166" fontId="0" fillId="0" borderId="35" xfId="0" applyNumberFormat="1" applyBorder="1"/>
    <xf numFmtId="0" fontId="0" fillId="0" borderId="0" xfId="0" applyBorder="1" applyAlignment="1">
      <alignment horizontal="center"/>
    </xf>
    <xf numFmtId="166" fontId="0" fillId="0" borderId="35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" fontId="0" fillId="0" borderId="0" xfId="0" applyNumberFormat="1" applyBorder="1"/>
    <xf numFmtId="10" fontId="0" fillId="0" borderId="0" xfId="0" applyNumberFormat="1" applyBorder="1"/>
    <xf numFmtId="10" fontId="0" fillId="0" borderId="0" xfId="0" applyNumberFormat="1" applyBorder="1" applyAlignment="1">
      <alignment horizontal="center"/>
    </xf>
    <xf numFmtId="10" fontId="31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49" fontId="0" fillId="0" borderId="0" xfId="0" applyNumberFormat="1" applyBorder="1"/>
    <xf numFmtId="9" fontId="0" fillId="0" borderId="0" xfId="0" applyNumberFormat="1" applyBorder="1"/>
    <xf numFmtId="1" fontId="0" fillId="0" borderId="0" xfId="0" applyNumberFormat="1" applyBorder="1" applyAlignment="1">
      <alignment horizontal="center"/>
    </xf>
    <xf numFmtId="166" fontId="31" fillId="0" borderId="35" xfId="0" applyNumberFormat="1" applyFont="1" applyBorder="1"/>
    <xf numFmtId="0" fontId="0" fillId="0" borderId="32" xfId="0" applyBorder="1" applyAlignment="1">
      <alignment horizontal="center"/>
    </xf>
    <xf numFmtId="166" fontId="0" fillId="0" borderId="36" xfId="0" applyNumberFormat="1" applyBorder="1" applyAlignment="1">
      <alignment horizontal="center"/>
    </xf>
    <xf numFmtId="0" fontId="43" fillId="0" borderId="0" xfId="0" applyFont="1" applyBorder="1" applyAlignment="1">
      <alignment vertical="center"/>
    </xf>
    <xf numFmtId="0" fontId="43" fillId="0" borderId="29" xfId="0" applyFont="1" applyBorder="1" applyAlignment="1">
      <alignment vertical="center"/>
    </xf>
    <xf numFmtId="0" fontId="43" fillId="0" borderId="31" xfId="0" applyFont="1" applyBorder="1" applyAlignment="1">
      <alignment vertical="center"/>
    </xf>
    <xf numFmtId="166" fontId="43" fillId="0" borderId="35" xfId="0" applyNumberFormat="1" applyFont="1" applyBorder="1" applyAlignment="1">
      <alignment vertical="center"/>
    </xf>
    <xf numFmtId="166" fontId="44" fillId="0" borderId="84" xfId="0" applyNumberFormat="1" applyFont="1" applyBorder="1" applyAlignment="1">
      <alignment horizontal="center" vertical="center"/>
    </xf>
    <xf numFmtId="166" fontId="43" fillId="0" borderId="84" xfId="0" applyNumberFormat="1" applyFont="1" applyBorder="1" applyAlignment="1">
      <alignment horizontal="center" vertical="center"/>
    </xf>
    <xf numFmtId="166" fontId="22" fillId="0" borderId="84" xfId="11" applyNumberFormat="1" applyFont="1" applyBorder="1" applyAlignment="1">
      <alignment horizontal="center" vertical="center"/>
    </xf>
    <xf numFmtId="166" fontId="23" fillId="0" borderId="84" xfId="2" applyNumberFormat="1" applyFont="1" applyFill="1" applyBorder="1" applyAlignment="1" applyProtection="1">
      <alignment vertical="center"/>
    </xf>
    <xf numFmtId="166" fontId="22" fillId="0" borderId="84" xfId="2" applyNumberFormat="1" applyFont="1" applyFill="1" applyBorder="1" applyAlignment="1" applyProtection="1">
      <alignment horizontal="center" vertical="center"/>
    </xf>
    <xf numFmtId="166" fontId="23" fillId="0" borderId="84" xfId="4" applyNumberFormat="1" applyFont="1" applyFill="1" applyBorder="1" applyAlignment="1" applyProtection="1">
      <alignment horizontal="right" vertical="center"/>
    </xf>
    <xf numFmtId="0" fontId="45" fillId="0" borderId="31" xfId="0" applyFont="1" applyBorder="1" applyAlignment="1">
      <alignment vertical="center"/>
    </xf>
    <xf numFmtId="166" fontId="22" fillId="0" borderId="84" xfId="17" applyNumberFormat="1" applyFont="1" applyBorder="1" applyAlignment="1">
      <alignment horizontal="center" vertical="center"/>
    </xf>
    <xf numFmtId="166" fontId="22" fillId="0" borderId="84" xfId="5" applyNumberFormat="1" applyFont="1" applyFill="1" applyBorder="1" applyAlignment="1" applyProtection="1">
      <alignment horizontal="center" vertical="center"/>
    </xf>
    <xf numFmtId="166" fontId="22" fillId="0" borderId="84" xfId="19" applyNumberFormat="1" applyFont="1" applyBorder="1" applyAlignment="1">
      <alignment horizontal="center" vertical="center"/>
    </xf>
    <xf numFmtId="0" fontId="43" fillId="0" borderId="31" xfId="0" applyFont="1" applyBorder="1" applyAlignment="1">
      <alignment vertical="center" wrapText="1"/>
    </xf>
    <xf numFmtId="166" fontId="23" fillId="0" borderId="84" xfId="4" applyNumberFormat="1" applyFont="1" applyFill="1" applyBorder="1" applyAlignment="1" applyProtection="1">
      <alignment horizontal="right" vertical="center" wrapText="1"/>
    </xf>
    <xf numFmtId="166" fontId="22" fillId="0" borderId="84" xfId="20" applyNumberFormat="1" applyFont="1" applyBorder="1" applyAlignment="1">
      <alignment horizontal="center" vertical="center"/>
    </xf>
    <xf numFmtId="166" fontId="23" fillId="0" borderId="84" xfId="3" applyNumberFormat="1" applyFont="1" applyFill="1" applyBorder="1" applyAlignment="1" applyProtection="1">
      <alignment vertical="center"/>
    </xf>
    <xf numFmtId="166" fontId="22" fillId="0" borderId="84" xfId="3" applyNumberFormat="1" applyFont="1" applyFill="1" applyBorder="1" applyAlignment="1" applyProtection="1">
      <alignment horizontal="center" vertical="center"/>
    </xf>
    <xf numFmtId="166" fontId="23" fillId="0" borderId="85" xfId="11" applyNumberFormat="1" applyFont="1" applyBorder="1" applyAlignment="1">
      <alignment vertical="center"/>
    </xf>
    <xf numFmtId="166" fontId="23" fillId="0" borderId="85" xfId="20" applyNumberFormat="1" applyFont="1" applyBorder="1" applyAlignment="1">
      <alignment vertical="center"/>
    </xf>
    <xf numFmtId="166" fontId="44" fillId="0" borderId="85" xfId="0" applyNumberFormat="1" applyFont="1" applyBorder="1" applyAlignment="1">
      <alignment horizontal="center" vertical="center"/>
    </xf>
    <xf numFmtId="166" fontId="23" fillId="0" borderId="84" xfId="10" applyNumberFormat="1" applyFont="1" applyFill="1" applyBorder="1" applyAlignment="1" applyProtection="1">
      <alignment horizontal="right" vertical="center"/>
    </xf>
    <xf numFmtId="166" fontId="22" fillId="0" borderId="84" xfId="23" applyNumberFormat="1" applyFont="1" applyBorder="1" applyAlignment="1">
      <alignment horizontal="center" vertical="center"/>
    </xf>
    <xf numFmtId="0" fontId="43" fillId="0" borderId="31" xfId="0" applyFont="1" applyBorder="1" applyAlignment="1">
      <alignment horizontal="left" vertical="center"/>
    </xf>
    <xf numFmtId="166" fontId="44" fillId="0" borderId="86" xfId="0" applyNumberFormat="1" applyFont="1" applyBorder="1" applyAlignment="1">
      <alignment horizontal="center" vertical="center"/>
    </xf>
    <xf numFmtId="166" fontId="44" fillId="0" borderId="87" xfId="0" applyNumberFormat="1" applyFont="1" applyBorder="1" applyAlignment="1">
      <alignment horizontal="center" vertical="center"/>
    </xf>
    <xf numFmtId="0" fontId="43" fillId="0" borderId="22" xfId="0" applyFont="1" applyBorder="1" applyAlignment="1">
      <alignment vertical="center"/>
    </xf>
    <xf numFmtId="0" fontId="44" fillId="0" borderId="88" xfId="0" applyFont="1" applyBorder="1" applyAlignment="1">
      <alignment vertical="center"/>
    </xf>
    <xf numFmtId="0" fontId="44" fillId="0" borderId="32" xfId="0" applyFont="1" applyBorder="1" applyAlignment="1">
      <alignment vertical="center"/>
    </xf>
    <xf numFmtId="0" fontId="44" fillId="0" borderId="89" xfId="0" applyFont="1" applyBorder="1" applyAlignment="1">
      <alignment vertical="center"/>
    </xf>
    <xf numFmtId="0" fontId="44" fillId="0" borderId="90" xfId="0" applyFont="1" applyBorder="1" applyAlignment="1">
      <alignment horizontal="center" vertical="center"/>
    </xf>
    <xf numFmtId="166" fontId="44" fillId="0" borderId="91" xfId="0" applyNumberFormat="1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9" fillId="0" borderId="32" xfId="0" applyFont="1" applyBorder="1" applyAlignment="1">
      <alignment horizontal="center" vertical="center"/>
    </xf>
    <xf numFmtId="168" fontId="24" fillId="0" borderId="38" xfId="0" applyNumberFormat="1" applyFont="1" applyBorder="1" applyAlignment="1" applyProtection="1">
      <alignment horizontal="center" vertical="center"/>
      <protection locked="0"/>
    </xf>
    <xf numFmtId="168" fontId="46" fillId="0" borderId="38" xfId="0" applyNumberFormat="1" applyFont="1" applyBorder="1" applyAlignment="1" applyProtection="1">
      <alignment horizontal="center" vertical="center"/>
      <protection locked="0"/>
    </xf>
    <xf numFmtId="0" fontId="24" fillId="3" borderId="38" xfId="0" applyFont="1" applyFill="1" applyBorder="1" applyAlignment="1" applyProtection="1">
      <alignment vertical="center"/>
      <protection locked="0"/>
    </xf>
    <xf numFmtId="0" fontId="24" fillId="3" borderId="38" xfId="0" applyFont="1" applyFill="1" applyBorder="1" applyAlignment="1" applyProtection="1">
      <alignment horizontal="left" vertical="center"/>
      <protection locked="0"/>
    </xf>
    <xf numFmtId="0" fontId="35" fillId="0" borderId="0" xfId="0" applyFont="1"/>
    <xf numFmtId="14" fontId="47" fillId="0" borderId="38" xfId="27" applyNumberFormat="1" applyFont="1" applyBorder="1" applyAlignment="1">
      <alignment horizontal="center" vertical="center"/>
    </xf>
    <xf numFmtId="0" fontId="46" fillId="0" borderId="38" xfId="0" applyFont="1" applyBorder="1" applyAlignment="1" applyProtection="1">
      <alignment horizontal="center" vertical="center"/>
      <protection locked="0"/>
    </xf>
    <xf numFmtId="0" fontId="24" fillId="0" borderId="38" xfId="0" applyFont="1" applyBorder="1" applyAlignment="1" applyProtection="1">
      <alignment horizontal="center" vertical="center"/>
      <protection locked="0"/>
    </xf>
    <xf numFmtId="14" fontId="47" fillId="7" borderId="39" xfId="0" applyNumberFormat="1" applyFont="1" applyFill="1" applyBorder="1" applyAlignment="1">
      <alignment horizontal="center" vertical="top" wrapText="1"/>
    </xf>
    <xf numFmtId="0" fontId="9" fillId="0" borderId="37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32" fillId="3" borderId="0" xfId="0" applyFont="1" applyFill="1" applyAlignment="1" applyProtection="1">
      <alignment horizontal="left" vertical="center"/>
      <protection locked="0"/>
    </xf>
    <xf numFmtId="0" fontId="33" fillId="3" borderId="0" xfId="0" applyFont="1" applyFill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vertical="center"/>
    </xf>
    <xf numFmtId="164" fontId="10" fillId="0" borderId="0" xfId="1" applyFont="1" applyFill="1" applyBorder="1" applyAlignment="1">
      <alignment vertical="center"/>
    </xf>
    <xf numFmtId="167" fontId="14" fillId="2" borderId="0" xfId="0" applyNumberFormat="1" applyFont="1" applyFill="1" applyBorder="1" applyAlignment="1">
      <alignment horizontal="center" vertical="center" wrapText="1" shrinkToFit="1"/>
    </xf>
    <xf numFmtId="167" fontId="48" fillId="5" borderId="0" xfId="0" applyNumberFormat="1" applyFont="1" applyFill="1" applyBorder="1" applyAlignment="1" applyProtection="1">
      <alignment horizontal="center" vertical="center"/>
      <protection locked="0"/>
    </xf>
    <xf numFmtId="4" fontId="15" fillId="2" borderId="0" xfId="0" applyNumberFormat="1" applyFont="1" applyFill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/>
    </xf>
    <xf numFmtId="167" fontId="49" fillId="0" borderId="0" xfId="0" applyNumberFormat="1" applyFont="1" applyBorder="1" applyAlignment="1">
      <alignment horizontal="center" vertical="center"/>
    </xf>
    <xf numFmtId="167" fontId="40" fillId="0" borderId="0" xfId="1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50" fillId="7" borderId="92" xfId="0" applyNumberFormat="1" applyFont="1" applyFill="1" applyBorder="1" applyAlignment="1">
      <alignment horizontal="center" vertical="top" wrapText="1"/>
    </xf>
    <xf numFmtId="0" fontId="50" fillId="8" borderId="92" xfId="0" applyNumberFormat="1" applyFont="1" applyFill="1" applyBorder="1" applyAlignment="1">
      <alignment horizontal="center" vertical="top" wrapText="1"/>
    </xf>
    <xf numFmtId="0" fontId="50" fillId="7" borderId="93" xfId="0" applyNumberFormat="1" applyFont="1" applyFill="1" applyBorder="1" applyAlignment="1">
      <alignment horizontal="center" vertical="center" wrapText="1"/>
    </xf>
    <xf numFmtId="0" fontId="50" fillId="8" borderId="94" xfId="0" applyNumberFormat="1" applyFont="1" applyFill="1" applyBorder="1" applyAlignment="1">
      <alignment horizontal="center" vertical="center" wrapText="1"/>
    </xf>
    <xf numFmtId="0" fontId="50" fillId="7" borderId="94" xfId="0" applyNumberFormat="1" applyFont="1" applyFill="1" applyBorder="1" applyAlignment="1">
      <alignment horizontal="center" vertical="center" wrapText="1"/>
    </xf>
    <xf numFmtId="0" fontId="50" fillId="8" borderId="95" xfId="0" applyNumberFormat="1" applyFont="1" applyFill="1" applyBorder="1" applyAlignment="1">
      <alignment horizontal="center" vertical="center" wrapText="1"/>
    </xf>
    <xf numFmtId="167" fontId="48" fillId="5" borderId="0" xfId="0" quotePrefix="1" applyNumberFormat="1" applyFont="1" applyFill="1" applyBorder="1" applyAlignment="1" applyProtection="1">
      <alignment horizontal="center" vertical="center"/>
      <protection locked="0"/>
    </xf>
    <xf numFmtId="0" fontId="50" fillId="7" borderId="96" xfId="0" applyNumberFormat="1" applyFont="1" applyFill="1" applyBorder="1" applyAlignment="1">
      <alignment horizontal="center" vertical="top" wrapText="1"/>
    </xf>
    <xf numFmtId="0" fontId="50" fillId="8" borderId="27" xfId="0" applyNumberFormat="1" applyFont="1" applyFill="1" applyBorder="1" applyAlignment="1">
      <alignment horizontal="center" vertical="top" wrapText="1"/>
    </xf>
    <xf numFmtId="167" fontId="48" fillId="5" borderId="0" xfId="0" applyNumberFormat="1" applyFont="1" applyFill="1" applyBorder="1" applyAlignment="1" applyProtection="1">
      <alignment horizontal="left" vertical="center"/>
      <protection locked="0"/>
    </xf>
    <xf numFmtId="1" fontId="24" fillId="0" borderId="38" xfId="0" applyNumberFormat="1" applyFont="1" applyBorder="1" applyAlignment="1" applyProtection="1">
      <alignment horizontal="center" vertical="center"/>
      <protection locked="0"/>
    </xf>
    <xf numFmtId="167" fontId="47" fillId="5" borderId="38" xfId="0" applyNumberFormat="1" applyFont="1" applyFill="1" applyBorder="1" applyAlignment="1" applyProtection="1">
      <alignment horizontal="center" vertical="center"/>
      <protection locked="0"/>
    </xf>
    <xf numFmtId="167" fontId="47" fillId="0" borderId="38" xfId="0" applyNumberFormat="1" applyFont="1" applyBorder="1" applyAlignment="1">
      <alignment horizontal="center" vertical="center"/>
    </xf>
    <xf numFmtId="49" fontId="46" fillId="0" borderId="38" xfId="0" applyNumberFormat="1" applyFont="1" applyBorder="1" applyAlignment="1">
      <alignment horizontal="center" vertical="center"/>
    </xf>
    <xf numFmtId="2" fontId="46" fillId="0" borderId="38" xfId="0" applyNumberFormat="1" applyFont="1" applyBorder="1" applyAlignment="1" applyProtection="1">
      <alignment horizontal="center" vertical="center"/>
      <protection locked="0"/>
    </xf>
    <xf numFmtId="0" fontId="46" fillId="0" borderId="38" xfId="0" applyNumberFormat="1" applyFont="1" applyBorder="1" applyAlignment="1" applyProtection="1">
      <alignment horizontal="center" vertical="center"/>
      <protection locked="0"/>
    </xf>
    <xf numFmtId="4" fontId="47" fillId="0" borderId="38" xfId="0" applyNumberFormat="1" applyFont="1" applyFill="1" applyBorder="1" applyAlignment="1" applyProtection="1">
      <alignment horizontal="center" vertical="center"/>
      <protection locked="0"/>
    </xf>
    <xf numFmtId="167" fontId="51" fillId="5" borderId="38" xfId="0" applyNumberFormat="1" applyFont="1" applyFill="1" applyBorder="1" applyAlignment="1" applyProtection="1">
      <alignment horizontal="center" vertical="center"/>
      <protection locked="0"/>
    </xf>
    <xf numFmtId="49" fontId="46" fillId="0" borderId="38" xfId="0" applyNumberFormat="1" applyFont="1" applyBorder="1" applyAlignment="1" applyProtection="1">
      <alignment horizontal="center" vertical="center"/>
      <protection locked="0"/>
    </xf>
    <xf numFmtId="49" fontId="50" fillId="0" borderId="38" xfId="0" applyNumberFormat="1" applyFont="1" applyBorder="1" applyAlignment="1">
      <alignment horizontal="center" vertical="center"/>
    </xf>
    <xf numFmtId="2" fontId="50" fillId="0" borderId="38" xfId="0" applyNumberFormat="1" applyFont="1" applyBorder="1" applyAlignment="1" applyProtection="1">
      <alignment horizontal="center" vertical="center"/>
      <protection locked="0"/>
    </xf>
    <xf numFmtId="0" fontId="50" fillId="0" borderId="38" xfId="0" applyNumberFormat="1" applyFont="1" applyBorder="1" applyAlignment="1" applyProtection="1">
      <alignment horizontal="center" vertical="center"/>
      <protection locked="0"/>
    </xf>
    <xf numFmtId="0" fontId="52" fillId="7" borderId="97" xfId="0" applyFont="1" applyFill="1" applyBorder="1" applyAlignment="1">
      <alignment horizontal="center" vertical="top" wrapText="1"/>
    </xf>
    <xf numFmtId="0" fontId="52" fillId="8" borderId="98" xfId="0" applyFont="1" applyFill="1" applyBorder="1" applyAlignment="1">
      <alignment horizontal="left" vertical="center" wrapText="1"/>
    </xf>
    <xf numFmtId="0" fontId="52" fillId="8" borderId="98" xfId="0" applyFont="1" applyFill="1" applyBorder="1" applyAlignment="1">
      <alignment horizontal="left" vertical="top" wrapText="1"/>
    </xf>
    <xf numFmtId="4" fontId="53" fillId="9" borderId="27" xfId="0" applyNumberFormat="1" applyFont="1" applyFill="1" applyBorder="1" applyAlignment="1" applyProtection="1">
      <alignment horizontal="center" vertical="center"/>
      <protection locked="0"/>
    </xf>
    <xf numFmtId="4" fontId="47" fillId="4" borderId="27" xfId="0" applyNumberFormat="1" applyFont="1" applyFill="1" applyBorder="1" applyAlignment="1" applyProtection="1">
      <alignment horizontal="center" vertical="center"/>
      <protection locked="0"/>
    </xf>
    <xf numFmtId="4" fontId="53" fillId="3" borderId="27" xfId="0" applyNumberFormat="1" applyFont="1" applyFill="1" applyBorder="1" applyAlignment="1">
      <alignment horizontal="center" vertical="center"/>
    </xf>
    <xf numFmtId="4" fontId="46" fillId="0" borderId="27" xfId="0" applyNumberFormat="1" applyFont="1" applyBorder="1" applyAlignment="1" applyProtection="1">
      <alignment horizontal="center" vertical="center"/>
      <protection locked="0"/>
    </xf>
    <xf numFmtId="49" fontId="54" fillId="0" borderId="38" xfId="0" applyNumberFormat="1" applyFont="1" applyBorder="1" applyAlignment="1" applyProtection="1">
      <alignment horizontal="center" vertical="center"/>
      <protection locked="0"/>
    </xf>
    <xf numFmtId="167" fontId="10" fillId="3" borderId="0" xfId="0" applyNumberFormat="1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167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6" fillId="0" borderId="0" xfId="0" applyFont="1" applyBorder="1" applyAlignment="1">
      <alignment horizontal="left" vertical="center"/>
    </xf>
    <xf numFmtId="0" fontId="36" fillId="0" borderId="0" xfId="0" applyFont="1" applyAlignment="1">
      <alignment horizontal="left"/>
    </xf>
    <xf numFmtId="0" fontId="54" fillId="0" borderId="38" xfId="0" applyNumberFormat="1" applyFont="1" applyBorder="1" applyAlignment="1" applyProtection="1">
      <alignment horizontal="center" vertical="center"/>
      <protection locked="0"/>
    </xf>
    <xf numFmtId="0" fontId="24" fillId="10" borderId="40" xfId="0" applyFont="1" applyFill="1" applyBorder="1" applyAlignment="1">
      <alignment horizontal="left" vertical="top" wrapText="1"/>
    </xf>
    <xf numFmtId="49" fontId="24" fillId="0" borderId="38" xfId="0" applyNumberFormat="1" applyFont="1" applyBorder="1" applyAlignment="1" applyProtection="1">
      <alignment horizontal="center" vertical="center"/>
      <protection locked="0"/>
    </xf>
    <xf numFmtId="0" fontId="14" fillId="2" borderId="27" xfId="0" applyFont="1" applyFill="1" applyBorder="1" applyAlignment="1">
      <alignment horizontal="center" vertical="center"/>
    </xf>
    <xf numFmtId="167" fontId="40" fillId="0" borderId="44" xfId="0" applyNumberFormat="1" applyFont="1" applyBorder="1" applyAlignment="1">
      <alignment horizontal="center" vertical="center"/>
    </xf>
    <xf numFmtId="167" fontId="40" fillId="0" borderId="45" xfId="0" applyNumberFormat="1" applyFont="1" applyBorder="1" applyAlignment="1">
      <alignment horizontal="center" vertical="center"/>
    </xf>
    <xf numFmtId="167" fontId="40" fillId="0" borderId="46" xfId="0" applyNumberFormat="1" applyFont="1" applyBorder="1" applyAlignment="1">
      <alignment horizontal="center" vertical="center"/>
    </xf>
    <xf numFmtId="164" fontId="10" fillId="0" borderId="0" xfId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8" fillId="0" borderId="3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8" fillId="0" borderId="22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38" fillId="3" borderId="30" xfId="0" applyFont="1" applyFill="1" applyBorder="1" applyAlignment="1" applyProtection="1">
      <alignment horizontal="center" vertical="center"/>
      <protection locked="0"/>
    </xf>
    <xf numFmtId="0" fontId="10" fillId="0" borderId="54" xfId="0" applyFont="1" applyBorder="1" applyAlignment="1">
      <alignment horizontal="left" vertical="center"/>
    </xf>
    <xf numFmtId="0" fontId="10" fillId="0" borderId="55" xfId="0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57" xfId="0" applyFont="1" applyBorder="1" applyAlignment="1">
      <alignment horizontal="left" vertical="center"/>
    </xf>
    <xf numFmtId="0" fontId="58" fillId="0" borderId="33" xfId="0" applyFont="1" applyBorder="1" applyAlignment="1">
      <alignment horizontal="center" vertical="center"/>
    </xf>
    <xf numFmtId="0" fontId="58" fillId="0" borderId="34" xfId="0" applyFont="1" applyBorder="1" applyAlignment="1">
      <alignment horizontal="center" vertical="center"/>
    </xf>
    <xf numFmtId="0" fontId="14" fillId="2" borderId="47" xfId="0" applyFont="1" applyFill="1" applyBorder="1" applyAlignment="1" applyProtection="1">
      <alignment horizontal="center" vertical="center"/>
      <protection locked="0"/>
    </xf>
    <xf numFmtId="0" fontId="14" fillId="2" borderId="42" xfId="0" applyFont="1" applyFill="1" applyBorder="1" applyAlignment="1" applyProtection="1">
      <alignment horizontal="center" vertical="center"/>
      <protection locked="0"/>
    </xf>
    <xf numFmtId="0" fontId="14" fillId="2" borderId="43" xfId="0" applyFont="1" applyFill="1" applyBorder="1" applyAlignment="1" applyProtection="1">
      <alignment horizontal="center" vertical="center"/>
      <protection locked="0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4" borderId="33" xfId="0" applyFont="1" applyFill="1" applyBorder="1" applyAlignment="1">
      <alignment horizontal="left" vertical="center"/>
    </xf>
    <xf numFmtId="0" fontId="10" fillId="4" borderId="34" xfId="0" applyFont="1" applyFill="1" applyBorder="1" applyAlignment="1">
      <alignment horizontal="left" vertical="center"/>
    </xf>
    <xf numFmtId="167" fontId="14" fillId="2" borderId="42" xfId="0" applyNumberFormat="1" applyFont="1" applyFill="1" applyBorder="1" applyAlignment="1">
      <alignment horizontal="center" vertical="center" wrapText="1" shrinkToFit="1"/>
    </xf>
    <xf numFmtId="167" fontId="14" fillId="2" borderId="43" xfId="0" applyNumberFormat="1" applyFont="1" applyFill="1" applyBorder="1" applyAlignment="1">
      <alignment horizontal="center" vertical="center" wrapText="1" shrinkToFit="1"/>
    </xf>
    <xf numFmtId="0" fontId="14" fillId="2" borderId="27" xfId="0" applyFont="1" applyFill="1" applyBorder="1" applyAlignment="1" applyProtection="1">
      <alignment horizontal="center" vertical="center"/>
      <protection locked="0"/>
    </xf>
    <xf numFmtId="0" fontId="14" fillId="2" borderId="47" xfId="0" applyFont="1" applyFill="1" applyBorder="1" applyAlignment="1" applyProtection="1">
      <alignment horizontal="left" vertical="center"/>
      <protection locked="0"/>
    </xf>
    <xf numFmtId="0" fontId="14" fillId="2" borderId="42" xfId="0" applyFont="1" applyFill="1" applyBorder="1" applyAlignment="1" applyProtection="1">
      <alignment horizontal="left" vertical="center"/>
      <protection locked="0"/>
    </xf>
    <xf numFmtId="0" fontId="14" fillId="2" borderId="43" xfId="0" applyFont="1" applyFill="1" applyBorder="1" applyAlignment="1" applyProtection="1">
      <alignment horizontal="left" vertical="center"/>
      <protection locked="0"/>
    </xf>
    <xf numFmtId="14" fontId="14" fillId="2" borderId="27" xfId="0" applyNumberFormat="1" applyFont="1" applyFill="1" applyBorder="1" applyAlignment="1" applyProtection="1">
      <alignment horizontal="center" vertical="center"/>
      <protection locked="0"/>
    </xf>
    <xf numFmtId="167" fontId="55" fillId="0" borderId="48" xfId="0" applyNumberFormat="1" applyFont="1" applyBorder="1" applyAlignment="1">
      <alignment horizontal="center" vertical="center"/>
    </xf>
    <xf numFmtId="0" fontId="55" fillId="0" borderId="49" xfId="0" applyFont="1" applyBorder="1" applyAlignment="1">
      <alignment horizontal="center" vertical="center"/>
    </xf>
    <xf numFmtId="0" fontId="55" fillId="0" borderId="50" xfId="0" applyFont="1" applyBorder="1" applyAlignment="1">
      <alignment horizontal="center" vertical="center"/>
    </xf>
    <xf numFmtId="0" fontId="55" fillId="0" borderId="22" xfId="0" applyFont="1" applyBorder="1" applyAlignment="1">
      <alignment horizontal="center" vertical="center"/>
    </xf>
    <xf numFmtId="0" fontId="55" fillId="0" borderId="32" xfId="0" applyFont="1" applyBorder="1" applyAlignment="1">
      <alignment horizontal="center" vertical="center"/>
    </xf>
    <xf numFmtId="0" fontId="55" fillId="0" borderId="36" xfId="0" applyFont="1" applyBorder="1" applyAlignment="1">
      <alignment horizontal="center" vertical="center"/>
    </xf>
    <xf numFmtId="0" fontId="15" fillId="2" borderId="44" xfId="0" applyFont="1" applyFill="1" applyBorder="1" applyAlignment="1">
      <alignment horizontal="center" vertical="center"/>
    </xf>
    <xf numFmtId="0" fontId="15" fillId="2" borderId="45" xfId="0" applyFont="1" applyFill="1" applyBorder="1" applyAlignment="1">
      <alignment horizontal="center" vertical="center"/>
    </xf>
    <xf numFmtId="0" fontId="15" fillId="2" borderId="46" xfId="0" applyFont="1" applyFill="1" applyBorder="1" applyAlignment="1">
      <alignment horizontal="center" vertical="center"/>
    </xf>
    <xf numFmtId="4" fontId="57" fillId="3" borderId="44" xfId="0" applyNumberFormat="1" applyFont="1" applyFill="1" applyBorder="1" applyAlignment="1" applyProtection="1">
      <alignment horizontal="center" vertical="center"/>
      <protection locked="0"/>
    </xf>
    <xf numFmtId="4" fontId="57" fillId="3" borderId="45" xfId="0" applyNumberFormat="1" applyFont="1" applyFill="1" applyBorder="1" applyAlignment="1" applyProtection="1">
      <alignment horizontal="center" vertical="center"/>
      <protection locked="0"/>
    </xf>
    <xf numFmtId="4" fontId="57" fillId="3" borderId="46" xfId="0" applyNumberFormat="1" applyFont="1" applyFill="1" applyBorder="1" applyAlignment="1" applyProtection="1">
      <alignment horizontal="center" vertical="center"/>
      <protection locked="0"/>
    </xf>
    <xf numFmtId="49" fontId="14" fillId="2" borderId="47" xfId="0" applyNumberFormat="1" applyFont="1" applyFill="1" applyBorder="1" applyAlignment="1" applyProtection="1">
      <alignment horizontal="center" vertical="center" shrinkToFit="1"/>
      <protection locked="0"/>
    </xf>
    <xf numFmtId="49" fontId="14" fillId="2" borderId="42" xfId="0" applyNumberFormat="1" applyFont="1" applyFill="1" applyBorder="1" applyAlignment="1" applyProtection="1">
      <alignment horizontal="center" vertical="center" shrinkToFit="1"/>
      <protection locked="0"/>
    </xf>
    <xf numFmtId="49" fontId="14" fillId="2" borderId="43" xfId="0" applyNumberFormat="1" applyFont="1" applyFill="1" applyBorder="1" applyAlignment="1" applyProtection="1">
      <alignment horizontal="center" vertical="center" shrinkToFit="1"/>
      <protection locked="0"/>
    </xf>
    <xf numFmtId="167" fontId="17" fillId="0" borderId="47" xfId="0" applyNumberFormat="1" applyFont="1" applyBorder="1" applyAlignment="1">
      <alignment horizontal="center" vertical="center" textRotation="90" wrapText="1"/>
    </xf>
    <xf numFmtId="167" fontId="17" fillId="0" borderId="42" xfId="0" applyNumberFormat="1" applyFont="1" applyBorder="1" applyAlignment="1">
      <alignment horizontal="center" vertical="center" textRotation="90" wrapText="1"/>
    </xf>
    <xf numFmtId="167" fontId="17" fillId="0" borderId="43" xfId="0" applyNumberFormat="1" applyFont="1" applyBorder="1" applyAlignment="1">
      <alignment horizontal="center" vertical="center" textRotation="90" wrapText="1"/>
    </xf>
    <xf numFmtId="167" fontId="56" fillId="0" borderId="44" xfId="0" applyNumberFormat="1" applyFont="1" applyBorder="1" applyAlignment="1">
      <alignment horizontal="center" vertical="center"/>
    </xf>
    <xf numFmtId="167" fontId="56" fillId="0" borderId="45" xfId="0" applyNumberFormat="1" applyFont="1" applyBorder="1" applyAlignment="1">
      <alignment horizontal="center" vertical="center"/>
    </xf>
    <xf numFmtId="167" fontId="56" fillId="0" borderId="46" xfId="0" applyNumberFormat="1" applyFont="1" applyBorder="1" applyAlignment="1">
      <alignment horizontal="center" vertical="center"/>
    </xf>
    <xf numFmtId="167" fontId="16" fillId="0" borderId="44" xfId="0" applyNumberFormat="1" applyFont="1" applyBorder="1" applyAlignment="1">
      <alignment horizontal="center" vertical="center"/>
    </xf>
    <xf numFmtId="167" fontId="16" fillId="0" borderId="45" xfId="0" applyNumberFormat="1" applyFont="1" applyBorder="1" applyAlignment="1">
      <alignment horizontal="center" vertical="center"/>
    </xf>
    <xf numFmtId="167" fontId="16" fillId="0" borderId="46" xfId="0" applyNumberFormat="1" applyFont="1" applyBorder="1" applyAlignment="1">
      <alignment horizontal="center" vertical="center"/>
    </xf>
    <xf numFmtId="167" fontId="15" fillId="0" borderId="44" xfId="0" applyNumberFormat="1" applyFont="1" applyBorder="1" applyAlignment="1">
      <alignment horizontal="center" vertical="center"/>
    </xf>
    <xf numFmtId="167" fontId="15" fillId="0" borderId="45" xfId="0" applyNumberFormat="1" applyFont="1" applyBorder="1" applyAlignment="1">
      <alignment horizontal="center" vertical="center"/>
    </xf>
    <xf numFmtId="167" fontId="15" fillId="0" borderId="46" xfId="0" applyNumberFormat="1" applyFont="1" applyBorder="1" applyAlignment="1">
      <alignment horizontal="center" vertical="center"/>
    </xf>
    <xf numFmtId="0" fontId="14" fillId="2" borderId="47" xfId="0" applyFont="1" applyFill="1" applyBorder="1" applyAlignment="1" applyProtection="1">
      <alignment horizontal="center" vertical="center" wrapText="1"/>
      <protection locked="0"/>
    </xf>
    <xf numFmtId="0" fontId="14" fillId="2" borderId="42" xfId="0" applyFont="1" applyFill="1" applyBorder="1" applyAlignment="1" applyProtection="1">
      <alignment horizontal="center" vertical="center" wrapText="1"/>
      <protection locked="0"/>
    </xf>
    <xf numFmtId="0" fontId="14" fillId="2" borderId="43" xfId="0" applyFont="1" applyFill="1" applyBorder="1" applyAlignment="1" applyProtection="1">
      <alignment horizontal="center" vertical="center" wrapText="1"/>
      <protection locked="0"/>
    </xf>
    <xf numFmtId="49" fontId="14" fillId="2" borderId="43" xfId="0" applyNumberFormat="1" applyFont="1" applyFill="1" applyBorder="1" applyAlignment="1">
      <alignment horizontal="center" vertical="center"/>
    </xf>
    <xf numFmtId="0" fontId="31" fillId="5" borderId="1" xfId="0" applyFont="1" applyFill="1" applyBorder="1" applyAlignment="1"/>
    <xf numFmtId="0" fontId="37" fillId="5" borderId="1" xfId="0" applyFont="1" applyFill="1" applyBorder="1" applyAlignment="1"/>
    <xf numFmtId="0" fontId="37" fillId="4" borderId="1" xfId="0" applyFont="1" applyFill="1" applyBorder="1" applyAlignment="1">
      <alignment horizontal="center"/>
    </xf>
    <xf numFmtId="0" fontId="20" fillId="4" borderId="51" xfId="0" applyFont="1" applyFill="1" applyBorder="1" applyAlignment="1">
      <alignment horizontal="center" vertical="center"/>
    </xf>
    <xf numFmtId="0" fontId="20" fillId="4" borderId="52" xfId="0" applyFont="1" applyFill="1" applyBorder="1" applyAlignment="1">
      <alignment horizontal="center" vertical="center"/>
    </xf>
    <xf numFmtId="0" fontId="20" fillId="4" borderId="53" xfId="0" applyFont="1" applyFill="1" applyBorder="1" applyAlignment="1">
      <alignment horizontal="center" vertical="center"/>
    </xf>
    <xf numFmtId="167" fontId="56" fillId="4" borderId="44" xfId="0" applyNumberFormat="1" applyFont="1" applyFill="1" applyBorder="1" applyAlignment="1">
      <alignment horizontal="center" vertical="center"/>
    </xf>
    <xf numFmtId="167" fontId="56" fillId="4" borderId="45" xfId="0" applyNumberFormat="1" applyFont="1" applyFill="1" applyBorder="1" applyAlignment="1">
      <alignment horizontal="center" vertical="center"/>
    </xf>
    <xf numFmtId="167" fontId="56" fillId="4" borderId="46" xfId="0" applyNumberFormat="1" applyFont="1" applyFill="1" applyBorder="1" applyAlignment="1">
      <alignment horizontal="center" vertical="center"/>
    </xf>
    <xf numFmtId="4" fontId="37" fillId="4" borderId="33" xfId="0" applyNumberFormat="1" applyFont="1" applyFill="1" applyBorder="1" applyAlignment="1">
      <alignment horizontal="center"/>
    </xf>
    <xf numFmtId="4" fontId="37" fillId="4" borderId="41" xfId="0" applyNumberFormat="1" applyFont="1" applyFill="1" applyBorder="1" applyAlignment="1">
      <alignment horizontal="center"/>
    </xf>
    <xf numFmtId="4" fontId="37" fillId="4" borderId="34" xfId="0" applyNumberFormat="1" applyFont="1" applyFill="1" applyBorder="1" applyAlignment="1">
      <alignment horizontal="center"/>
    </xf>
    <xf numFmtId="0" fontId="31" fillId="4" borderId="1" xfId="0" applyFont="1" applyFill="1" applyBorder="1" applyAlignment="1">
      <alignment horizontal="center"/>
    </xf>
    <xf numFmtId="0" fontId="31" fillId="4" borderId="33" xfId="0" applyFont="1" applyFill="1" applyBorder="1" applyAlignment="1">
      <alignment horizontal="center"/>
    </xf>
    <xf numFmtId="0" fontId="31" fillId="4" borderId="41" xfId="0" applyFont="1" applyFill="1" applyBorder="1" applyAlignment="1">
      <alignment horizontal="center"/>
    </xf>
    <xf numFmtId="0" fontId="37" fillId="4" borderId="34" xfId="0" applyFont="1" applyFill="1" applyBorder="1" applyAlignment="1">
      <alignment horizontal="center"/>
    </xf>
    <xf numFmtId="167" fontId="40" fillId="0" borderId="44" xfId="1" applyNumberFormat="1" applyFont="1" applyFill="1" applyBorder="1" applyAlignment="1">
      <alignment horizontal="center" vertical="center"/>
    </xf>
    <xf numFmtId="167" fontId="40" fillId="0" borderId="45" xfId="1" applyNumberFormat="1" applyFont="1" applyFill="1" applyBorder="1" applyAlignment="1">
      <alignment horizontal="center" vertical="center"/>
    </xf>
    <xf numFmtId="167" fontId="40" fillId="0" borderId="46" xfId="1" applyNumberFormat="1" applyFont="1" applyFill="1" applyBorder="1" applyAlignment="1">
      <alignment horizontal="center" vertical="center"/>
    </xf>
    <xf numFmtId="4" fontId="15" fillId="2" borderId="44" xfId="0" applyNumberFormat="1" applyFont="1" applyFill="1" applyBorder="1" applyAlignment="1">
      <alignment horizontal="center" vertical="center"/>
    </xf>
    <xf numFmtId="4" fontId="15" fillId="2" borderId="45" xfId="0" applyNumberFormat="1" applyFont="1" applyFill="1" applyBorder="1" applyAlignment="1">
      <alignment horizontal="center" vertical="center"/>
    </xf>
    <xf numFmtId="4" fontId="15" fillId="2" borderId="46" xfId="0" applyNumberFormat="1" applyFont="1" applyFill="1" applyBorder="1" applyAlignment="1">
      <alignment horizontal="center" vertical="center"/>
    </xf>
    <xf numFmtId="167" fontId="49" fillId="0" borderId="44" xfId="0" applyNumberFormat="1" applyFont="1" applyBorder="1" applyAlignment="1">
      <alignment horizontal="center" vertical="center"/>
    </xf>
    <xf numFmtId="167" fontId="49" fillId="0" borderId="45" xfId="0" applyNumberFormat="1" applyFont="1" applyBorder="1" applyAlignment="1">
      <alignment horizontal="center" vertical="center"/>
    </xf>
    <xf numFmtId="167" fontId="49" fillId="0" borderId="46" xfId="0" applyNumberFormat="1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0" xfId="0" applyBorder="1" applyAlignment="1">
      <alignment horizontal="left"/>
    </xf>
    <xf numFmtId="0" fontId="31" fillId="0" borderId="31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2" xfId="0" applyBorder="1" applyAlignment="1">
      <alignment horizontal="center"/>
    </xf>
    <xf numFmtId="0" fontId="23" fillId="0" borderId="76" xfId="20" applyFont="1" applyBorder="1" applyAlignment="1">
      <alignment horizontal="center" vertical="center"/>
    </xf>
    <xf numFmtId="0" fontId="23" fillId="0" borderId="78" xfId="20" applyFont="1" applyBorder="1" applyAlignment="1">
      <alignment horizontal="center" vertical="center"/>
    </xf>
    <xf numFmtId="0" fontId="44" fillId="0" borderId="30" xfId="0" applyFont="1" applyBorder="1" applyAlignment="1">
      <alignment horizontal="center" vertical="center"/>
    </xf>
    <xf numFmtId="0" fontId="44" fillId="0" borderId="58" xfId="0" applyFont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4" fillId="0" borderId="35" xfId="0" applyFont="1" applyBorder="1" applyAlignment="1">
      <alignment horizontal="center" vertical="center"/>
    </xf>
    <xf numFmtId="0" fontId="23" fillId="0" borderId="76" xfId="17" applyFont="1" applyBorder="1" applyAlignment="1">
      <alignment horizontal="center" vertical="center"/>
    </xf>
    <xf numFmtId="0" fontId="23" fillId="0" borderId="77" xfId="17" applyFont="1" applyBorder="1" applyAlignment="1">
      <alignment horizontal="center" vertical="center"/>
    </xf>
    <xf numFmtId="0" fontId="23" fillId="0" borderId="78" xfId="17" applyFont="1" applyBorder="1" applyAlignment="1">
      <alignment horizontal="center" vertical="center"/>
    </xf>
    <xf numFmtId="0" fontId="23" fillId="0" borderId="76" xfId="18" applyFont="1" applyBorder="1" applyAlignment="1">
      <alignment horizontal="center" vertical="center"/>
    </xf>
    <xf numFmtId="0" fontId="23" fillId="0" borderId="77" xfId="18" applyFont="1" applyBorder="1" applyAlignment="1">
      <alignment horizontal="center" vertical="center"/>
    </xf>
    <xf numFmtId="0" fontId="23" fillId="0" borderId="78" xfId="18" applyFont="1" applyBorder="1" applyAlignment="1">
      <alignment horizontal="center" vertical="center"/>
    </xf>
    <xf numFmtId="0" fontId="23" fillId="0" borderId="76" xfId="19" applyFont="1" applyBorder="1" applyAlignment="1">
      <alignment horizontal="center" vertical="center"/>
    </xf>
    <xf numFmtId="0" fontId="23" fillId="0" borderId="78" xfId="19" applyFont="1" applyBorder="1" applyAlignment="1">
      <alignment horizontal="center" vertical="center"/>
    </xf>
    <xf numFmtId="0" fontId="23" fillId="0" borderId="74" xfId="20" applyFont="1" applyBorder="1" applyAlignment="1">
      <alignment horizontal="center" vertical="center"/>
    </xf>
    <xf numFmtId="0" fontId="23" fillId="0" borderId="74" xfId="17" applyFont="1" applyBorder="1" applyAlignment="1">
      <alignment horizontal="center" vertical="center"/>
    </xf>
    <xf numFmtId="0" fontId="23" fillId="0" borderId="74" xfId="18" applyFont="1" applyBorder="1" applyAlignment="1">
      <alignment horizontal="center" vertical="center"/>
    </xf>
    <xf numFmtId="0" fontId="23" fillId="0" borderId="74" xfId="19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distributed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6" fillId="0" borderId="44" xfId="0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6" fillId="0" borderId="5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justify" wrapText="1"/>
    </xf>
    <xf numFmtId="165" fontId="1" fillId="0" borderId="1" xfId="28" applyFont="1" applyBorder="1" applyAlignment="1">
      <alignment horizontal="center" vertical="center"/>
    </xf>
  </cellXfs>
  <cellStyles count="30">
    <cellStyle name="Moeda" xfId="1" builtinId="4"/>
    <cellStyle name="Moeda 10" xfId="2"/>
    <cellStyle name="Moeda 11" xfId="3"/>
    <cellStyle name="Moeda 2" xfId="4"/>
    <cellStyle name="Moeda 3" xfId="5"/>
    <cellStyle name="Moeda 4" xfId="6"/>
    <cellStyle name="Moeda 5" xfId="7"/>
    <cellStyle name="Moeda 6" xfId="8"/>
    <cellStyle name="Moeda 7" xfId="9"/>
    <cellStyle name="Moeda 8" xfId="10"/>
    <cellStyle name="Normal" xfId="0" builtinId="0"/>
    <cellStyle name="Normal 10" xfId="11"/>
    <cellStyle name="Normal 11" xfId="12"/>
    <cellStyle name="Normal 12" xfId="13"/>
    <cellStyle name="Normal 13" xfId="14"/>
    <cellStyle name="Normal 13 2" xfId="15"/>
    <cellStyle name="Normal 13_PE 47.2015 - Mão de obra SMSA" xfId="16"/>
    <cellStyle name="Normal 2" xfId="17"/>
    <cellStyle name="Normal 3" xfId="18"/>
    <cellStyle name="Normal 4" xfId="19"/>
    <cellStyle name="Normal 5" xfId="20"/>
    <cellStyle name="Normal 6" xfId="21"/>
    <cellStyle name="Normal 7" xfId="22"/>
    <cellStyle name="Normal 8" xfId="23"/>
    <cellStyle name="Porcentagem" xfId="24" builtinId="5"/>
    <cellStyle name="Porcentagem 2" xfId="25"/>
    <cellStyle name="Porcentagem 4" xfId="26"/>
    <cellStyle name="Título" xfId="27" builtinId="15"/>
    <cellStyle name="Vírgula" xfId="28" builtinId="3"/>
    <cellStyle name="Vírgula 2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22</xdr:row>
      <xdr:rowOff>0</xdr:rowOff>
    </xdr:from>
    <xdr:to>
      <xdr:col>3</xdr:col>
      <xdr:colOff>2476500</xdr:colOff>
      <xdr:row>31</xdr:row>
      <xdr:rowOff>7620</xdr:rowOff>
    </xdr:to>
    <xdr:pic>
      <xdr:nvPicPr>
        <xdr:cNvPr id="1959" name="Imagem 1">
          <a:extLst>
            <a:ext uri="{FF2B5EF4-FFF2-40B4-BE49-F238E27FC236}">
              <a16:creationId xmlns="" xmlns:a16="http://schemas.microsoft.com/office/drawing/2014/main" id="{20DBDE99-B8FA-E03A-23DE-2748B05FE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" y="5814060"/>
          <a:ext cx="4297680" cy="1653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INSERVER12\dp\usuarios\prps014238\Downloads\Planilha%20de%20Custos%20-%20PBH-CCT-2022%20(revisada)-CRESCER_18.02.2022_CCT2022_incremento_2&#186;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OSTA DE PREÇOS"/>
      <sheetName val="Esclarecimentos"/>
      <sheetName val="Dados Gerais"/>
      <sheetName val="Condições Gerais"/>
      <sheetName val="1"/>
      <sheetName val="2"/>
      <sheetName val="3"/>
      <sheetName val="4"/>
      <sheetName val="5"/>
    </sheetNames>
    <sheetDataSet>
      <sheetData sheetId="0"/>
      <sheetData sheetId="1"/>
      <sheetData sheetId="2"/>
      <sheetData sheetId="3">
        <row r="1">
          <cell r="A1" t="str">
            <v>PREFEITURA DE BELO HORIZONTE</v>
          </cell>
        </row>
        <row r="6">
          <cell r="G6" t="str">
            <v>01 - TÉCNICO DE OPERAÇÕES I</v>
          </cell>
          <cell r="H6" t="str">
            <v>02 - TÉCNICO DE OPERAÇÕES II</v>
          </cell>
          <cell r="I6" t="str">
            <v>03 -  TÉCNICO DE OPERAÇÕES III</v>
          </cell>
          <cell r="J6" t="str">
            <v>04 - ANALISTA DE OPERAÇÕES I</v>
          </cell>
          <cell r="K6" t="str">
            <v>05 - ANALISTA DE OPERAÇÕES II</v>
          </cell>
        </row>
        <row r="8">
          <cell r="B8">
            <v>12</v>
          </cell>
        </row>
        <row r="9">
          <cell r="G9">
            <v>2483.8325999999997</v>
          </cell>
          <cell r="H9">
            <v>3216.6279359999999</v>
          </cell>
          <cell r="I9">
            <v>3949.2359999999999</v>
          </cell>
          <cell r="J9">
            <v>5720.6748959999995</v>
          </cell>
          <cell r="K9">
            <v>8563.585031999999</v>
          </cell>
        </row>
        <row r="10"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2">
          <cell r="A12" t="str">
            <v xml:space="preserve">Férias </v>
          </cell>
          <cell r="B12">
            <v>0.12037037037037036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</row>
        <row r="13">
          <cell r="A13" t="str">
            <v>Auxílio doença</v>
          </cell>
          <cell r="B13">
            <v>1.6555555555555556E-2</v>
          </cell>
        </row>
        <row r="14">
          <cell r="A14" t="str">
            <v>Licença maternidade</v>
          </cell>
          <cell r="B14">
            <v>5.5239999999999994E-3</v>
          </cell>
          <cell r="G14">
            <v>16</v>
          </cell>
          <cell r="H14">
            <v>11</v>
          </cell>
          <cell r="I14">
            <v>16</v>
          </cell>
          <cell r="J14">
            <v>6</v>
          </cell>
          <cell r="K14">
            <v>14</v>
          </cell>
        </row>
        <row r="15">
          <cell r="A15" t="str">
            <v>Licença paternidade</v>
          </cell>
          <cell r="B15">
            <v>2.0833333333333332E-4</v>
          </cell>
        </row>
        <row r="16">
          <cell r="A16" t="str">
            <v>Faltas legais</v>
          </cell>
          <cell r="B16">
            <v>8.2222222222222228E-3</v>
          </cell>
        </row>
        <row r="17">
          <cell r="A17" t="str">
            <v>Acidente de trabalho</v>
          </cell>
          <cell r="B17">
            <v>3.2499999999999999E-4</v>
          </cell>
          <cell r="G17">
            <v>200</v>
          </cell>
          <cell r="H17">
            <v>200</v>
          </cell>
          <cell r="I17">
            <v>200</v>
          </cell>
          <cell r="J17">
            <v>200</v>
          </cell>
          <cell r="K17">
            <v>200</v>
          </cell>
        </row>
        <row r="18">
          <cell r="A18" t="str">
            <v>Aviso Prévio</v>
          </cell>
          <cell r="B18">
            <v>1.9444444444444445E-2</v>
          </cell>
          <cell r="G18">
            <v>12.419162999999999</v>
          </cell>
          <cell r="H18">
            <v>16.083139679999999</v>
          </cell>
          <cell r="I18">
            <v>19.746179999999999</v>
          </cell>
          <cell r="J18">
            <v>28.603374479999999</v>
          </cell>
          <cell r="K18">
            <v>42.817925159999994</v>
          </cell>
        </row>
        <row r="19">
          <cell r="A19" t="str">
            <v>13º Salário</v>
          </cell>
          <cell r="B19">
            <v>9.0277777777777776E-2</v>
          </cell>
        </row>
        <row r="20">
          <cell r="A20" t="str">
            <v>Indenizações  - rescisões s/ justa causa</v>
          </cell>
          <cell r="B20">
            <v>3.8220799999999999E-2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A23" t="str">
            <v>INSS</v>
          </cell>
          <cell r="B23">
            <v>0.2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A24" t="str">
            <v>SESI ou SESC</v>
          </cell>
          <cell r="B24">
            <v>1.4999999999999999E-2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</row>
        <row r="25">
          <cell r="A25" t="str">
            <v>SENAI ou SENAC</v>
          </cell>
          <cell r="B25">
            <v>0.01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A26" t="str">
            <v>INCRA</v>
          </cell>
          <cell r="B26">
            <v>2E-3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</row>
        <row r="27">
          <cell r="A27" t="str">
            <v>Salário educação</v>
          </cell>
          <cell r="B27">
            <v>2.5000000000000001E-2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A28" t="str">
            <v>FGTS</v>
          </cell>
          <cell r="B28">
            <v>0.08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A29" t="str">
            <v>Seguro acidente do trabalho</v>
          </cell>
          <cell r="B29">
            <v>1.4999999999999999E-2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A30" t="str">
            <v>SEBRAE</v>
          </cell>
          <cell r="B30">
            <v>6.0000000000000001E-3</v>
          </cell>
        </row>
        <row r="31">
          <cell r="J31">
            <v>297</v>
          </cell>
          <cell r="K31">
            <v>297</v>
          </cell>
        </row>
        <row r="32">
          <cell r="E32">
            <v>0.2</v>
          </cell>
        </row>
        <row r="33">
          <cell r="A33" t="str">
            <v>PIS</v>
          </cell>
          <cell r="B33">
            <v>6.4999999999999997E-3</v>
          </cell>
        </row>
        <row r="34">
          <cell r="A34" t="str">
            <v>COFINS</v>
          </cell>
          <cell r="B34">
            <v>0.03</v>
          </cell>
          <cell r="G34">
            <v>539.88</v>
          </cell>
          <cell r="H34">
            <v>539.88</v>
          </cell>
          <cell r="I34">
            <v>539.88</v>
          </cell>
          <cell r="J34">
            <v>539.88</v>
          </cell>
          <cell r="K34">
            <v>539.88</v>
          </cell>
        </row>
        <row r="35">
          <cell r="A35" t="str">
            <v xml:space="preserve">ISS </v>
          </cell>
          <cell r="B35">
            <v>0.05</v>
          </cell>
        </row>
        <row r="36">
          <cell r="A36" t="str">
            <v xml:space="preserve"> </v>
          </cell>
          <cell r="B36">
            <v>0</v>
          </cell>
        </row>
        <row r="37">
          <cell r="A37" t="str">
            <v xml:space="preserve"> </v>
          </cell>
          <cell r="B37">
            <v>0</v>
          </cell>
        </row>
        <row r="38">
          <cell r="G38">
            <v>0</v>
          </cell>
          <cell r="J38">
            <v>0</v>
          </cell>
          <cell r="K38">
            <v>0</v>
          </cell>
        </row>
        <row r="39">
          <cell r="D39" t="str">
            <v>BENEFÍCIO CCT ou OUTROS CUSTOS  (PAF ou PAO)</v>
          </cell>
        </row>
        <row r="40">
          <cell r="B40">
            <v>7.7000000000000002E-3</v>
          </cell>
        </row>
        <row r="41">
          <cell r="D41" t="str">
            <v>BENEFÍCIO CCT ou OUTROS CUSTOS (Seguro de Vida)</v>
          </cell>
        </row>
        <row r="43">
          <cell r="D43" t="str">
            <v>BENEFÍCIO CCT ou OUTROS CUSTOS</v>
          </cell>
        </row>
        <row r="44">
          <cell r="G44">
            <v>0</v>
          </cell>
          <cell r="J44">
            <v>0</v>
          </cell>
          <cell r="K44">
            <v>0</v>
          </cell>
        </row>
        <row r="45">
          <cell r="D45" t="str">
            <v>BENEFÍCIO CCT ou OUTROS CUSTOS</v>
          </cell>
        </row>
        <row r="46">
          <cell r="G46">
            <v>0</v>
          </cell>
          <cell r="J46">
            <v>0</v>
          </cell>
          <cell r="K46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09"/>
  <sheetViews>
    <sheetView showGridLines="0" showZeros="0" tabSelected="1" view="pageBreakPreview" zoomScale="90" zoomScaleNormal="90" zoomScaleSheetLayoutView="90" workbookViewId="0">
      <selection activeCell="B38" sqref="B38"/>
    </sheetView>
  </sheetViews>
  <sheetFormatPr defaultRowHeight="15.75" x14ac:dyDescent="0.25"/>
  <cols>
    <col min="1" max="1" width="10.85546875" customWidth="1"/>
    <col min="2" max="2" width="13.28515625" style="353" customWidth="1"/>
    <col min="3" max="3" width="11.5703125" customWidth="1"/>
    <col min="4" max="4" width="38.85546875" style="343" bestFit="1" customWidth="1"/>
    <col min="5" max="5" width="14.28515625" customWidth="1"/>
    <col min="6" max="6" width="44.7109375" customWidth="1"/>
    <col min="7" max="7" width="22.7109375" style="157" bestFit="1" customWidth="1"/>
    <col min="8" max="8" width="8.7109375" style="343" customWidth="1"/>
    <col min="9" max="9" width="14.7109375" bestFit="1" customWidth="1"/>
    <col min="10" max="10" width="18.140625" customWidth="1"/>
    <col min="11" max="12" width="9.140625" customWidth="1"/>
    <col min="13" max="13" width="15.5703125" customWidth="1"/>
    <col min="14" max="14" width="9.140625" customWidth="1"/>
    <col min="15" max="15" width="10.7109375" style="99" customWidth="1"/>
    <col min="16" max="16" width="16.140625" style="105" customWidth="1"/>
    <col min="17" max="17" width="9.140625" customWidth="1"/>
    <col min="18" max="18" width="9.140625" style="99" customWidth="1"/>
    <col min="19" max="19" width="16.42578125" customWidth="1"/>
    <col min="20" max="20" width="16.42578125" style="91" customWidth="1"/>
    <col min="21" max="21" width="47.85546875" style="91" customWidth="1"/>
    <col min="22" max="22" width="60.140625" style="398" customWidth="1"/>
    <col min="23" max="23" width="32.85546875" customWidth="1"/>
    <col min="24" max="24" width="15.7109375" style="99" bestFit="1" customWidth="1"/>
    <col min="25" max="25" width="12.5703125" style="120" customWidth="1"/>
    <col min="26" max="26" width="14.7109375" style="106" customWidth="1"/>
    <col min="27" max="27" width="3.85546875" style="107" bestFit="1" customWidth="1"/>
    <col min="28" max="28" width="10.7109375" style="119" bestFit="1" customWidth="1"/>
    <col min="29" max="29" width="9.140625" style="107" customWidth="1"/>
    <col min="30" max="30" width="9.85546875" style="118" bestFit="1" customWidth="1"/>
    <col min="31" max="31" width="10.140625" style="105" bestFit="1" customWidth="1"/>
    <col min="32" max="32" width="13.5703125" bestFit="1" customWidth="1"/>
    <col min="34" max="34" width="11.42578125" bestFit="1" customWidth="1"/>
    <col min="42" max="42" width="0" hidden="1" customWidth="1"/>
  </cols>
  <sheetData>
    <row r="1" spans="1:37" ht="15" customHeight="1" x14ac:dyDescent="0.25">
      <c r="A1" s="408" t="s">
        <v>51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409"/>
      <c r="U1" s="409"/>
      <c r="V1" s="410"/>
      <c r="W1" s="409"/>
    </row>
    <row r="2" spans="1:37" ht="15" customHeight="1" x14ac:dyDescent="0.25">
      <c r="A2" s="408"/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  <c r="T2" s="409"/>
      <c r="U2" s="409"/>
      <c r="V2" s="410"/>
      <c r="W2" s="409"/>
    </row>
    <row r="3" spans="1:37" ht="15.75" customHeight="1" thickBot="1" x14ac:dyDescent="0.3">
      <c r="A3" s="411"/>
      <c r="B3" s="412"/>
      <c r="C3" s="412"/>
      <c r="D3" s="412"/>
      <c r="E3" s="412"/>
      <c r="F3" s="412"/>
      <c r="G3" s="412"/>
      <c r="H3" s="412"/>
      <c r="I3" s="412"/>
      <c r="J3" s="412"/>
      <c r="K3" s="409"/>
      <c r="L3" s="409"/>
      <c r="M3" s="409"/>
      <c r="N3" s="409"/>
      <c r="O3" s="409"/>
      <c r="P3" s="409"/>
      <c r="Q3" s="409"/>
      <c r="R3" s="409"/>
      <c r="S3" s="409"/>
      <c r="T3" s="409"/>
      <c r="U3" s="409"/>
      <c r="V3" s="410"/>
      <c r="W3" s="409"/>
    </row>
    <row r="4" spans="1:37" x14ac:dyDescent="0.25">
      <c r="A4" s="23"/>
      <c r="B4" s="348"/>
      <c r="C4" s="336"/>
      <c r="D4" s="24"/>
      <c r="E4" s="25"/>
      <c r="F4" s="24"/>
      <c r="G4" s="24"/>
      <c r="H4" s="26"/>
      <c r="I4" s="27"/>
      <c r="J4" s="28"/>
      <c r="K4" s="150"/>
      <c r="L4" s="151"/>
      <c r="M4" s="144"/>
      <c r="N4" s="29"/>
      <c r="O4" s="92"/>
      <c r="P4" s="190"/>
      <c r="Q4" s="29"/>
      <c r="R4" s="100"/>
      <c r="S4" s="171"/>
      <c r="T4" s="186"/>
      <c r="U4" s="355"/>
      <c r="V4" s="397"/>
      <c r="W4" s="406"/>
    </row>
    <row r="5" spans="1:37" x14ac:dyDescent="0.25">
      <c r="A5" s="30" t="s">
        <v>20</v>
      </c>
      <c r="B5" s="337"/>
      <c r="C5" s="337"/>
      <c r="D5" s="414" t="s">
        <v>48</v>
      </c>
      <c r="E5" s="415"/>
      <c r="F5" s="416"/>
      <c r="G5" s="417"/>
      <c r="H5" s="31"/>
      <c r="I5" s="418" t="s">
        <v>137</v>
      </c>
      <c r="J5" s="419"/>
      <c r="K5" s="152"/>
      <c r="L5" s="148" t="s">
        <v>53</v>
      </c>
      <c r="M5" s="185"/>
      <c r="N5" s="185"/>
      <c r="O5" s="185"/>
      <c r="P5" s="191"/>
      <c r="Q5" s="185"/>
      <c r="R5" s="94"/>
      <c r="S5" s="174"/>
      <c r="T5" s="177"/>
      <c r="U5" s="354"/>
      <c r="V5" s="397"/>
      <c r="W5" s="407"/>
    </row>
    <row r="6" spans="1:37" x14ac:dyDescent="0.25">
      <c r="A6" s="423"/>
      <c r="B6" s="410"/>
      <c r="C6" s="410"/>
      <c r="D6" s="424"/>
      <c r="E6" s="424"/>
      <c r="F6" s="424"/>
      <c r="G6" s="424"/>
      <c r="H6" s="425"/>
      <c r="I6" s="424"/>
      <c r="J6" s="424"/>
      <c r="K6" s="153"/>
      <c r="L6" s="149"/>
      <c r="M6" s="145"/>
      <c r="N6" s="32"/>
      <c r="O6" s="93"/>
      <c r="P6" s="192"/>
      <c r="Q6" s="32"/>
      <c r="R6" s="101"/>
      <c r="S6" s="175"/>
      <c r="T6" s="177"/>
      <c r="U6" s="354"/>
      <c r="V6" s="397"/>
      <c r="W6" s="407"/>
    </row>
    <row r="7" spans="1:37" x14ac:dyDescent="0.25">
      <c r="A7" s="30" t="s">
        <v>21</v>
      </c>
      <c r="B7" s="337"/>
      <c r="C7" s="337"/>
      <c r="D7" s="426" t="s">
        <v>47</v>
      </c>
      <c r="E7" s="426"/>
      <c r="F7" s="426"/>
      <c r="G7" s="426"/>
      <c r="H7" s="33" t="s">
        <v>22</v>
      </c>
      <c r="I7" s="427" t="s">
        <v>136</v>
      </c>
      <c r="J7" s="428"/>
      <c r="K7" s="154"/>
      <c r="L7" s="147"/>
      <c r="M7" s="185" t="s">
        <v>23</v>
      </c>
      <c r="N7" s="172"/>
      <c r="O7" s="172"/>
      <c r="P7" s="193"/>
      <c r="Q7" s="173"/>
      <c r="R7" s="188" t="s">
        <v>237</v>
      </c>
      <c r="S7" s="189"/>
      <c r="T7" s="177"/>
      <c r="U7" s="354"/>
      <c r="V7" s="397"/>
      <c r="W7" s="407"/>
      <c r="Y7" s="127"/>
    </row>
    <row r="8" spans="1:37" x14ac:dyDescent="0.25">
      <c r="A8" s="35"/>
      <c r="B8" s="349"/>
      <c r="C8" s="35"/>
      <c r="D8" s="103"/>
      <c r="E8" s="36"/>
      <c r="F8" s="37"/>
      <c r="G8" s="38"/>
      <c r="H8" s="39"/>
      <c r="I8" s="40"/>
      <c r="J8" s="37"/>
      <c r="K8" s="154"/>
      <c r="L8" s="147"/>
      <c r="M8" s="34"/>
      <c r="N8" s="41"/>
      <c r="O8" s="94"/>
      <c r="P8" s="194"/>
      <c r="Q8" s="41"/>
      <c r="R8" s="94"/>
      <c r="S8" s="174"/>
      <c r="T8" s="177"/>
      <c r="U8" s="354"/>
      <c r="V8" s="397"/>
      <c r="W8" s="407"/>
      <c r="Y8" s="127"/>
    </row>
    <row r="9" spans="1:37" x14ac:dyDescent="0.25">
      <c r="A9" s="30" t="s">
        <v>24</v>
      </c>
      <c r="B9" s="337"/>
      <c r="C9" s="337"/>
      <c r="D9" s="42" t="s">
        <v>49</v>
      </c>
      <c r="E9" s="43"/>
      <c r="F9" s="44"/>
      <c r="G9" s="45"/>
      <c r="H9" s="46" t="s">
        <v>25</v>
      </c>
      <c r="I9" s="426" t="s">
        <v>50</v>
      </c>
      <c r="J9" s="426"/>
      <c r="K9" s="154"/>
      <c r="L9" s="147"/>
      <c r="M9" s="34"/>
      <c r="N9" s="41"/>
      <c r="O9" s="94"/>
      <c r="P9" s="194"/>
      <c r="Q9" s="41"/>
      <c r="R9" s="94"/>
      <c r="S9" s="174"/>
      <c r="T9" s="177"/>
      <c r="U9" s="354"/>
      <c r="V9" s="397"/>
      <c r="W9" s="407"/>
      <c r="Y9" s="127"/>
    </row>
    <row r="10" spans="1:37" ht="16.5" thickBot="1" x14ac:dyDescent="0.3">
      <c r="A10" s="47"/>
      <c r="B10" s="350"/>
      <c r="C10" s="338"/>
      <c r="D10" s="48"/>
      <c r="E10" s="49"/>
      <c r="F10" s="50"/>
      <c r="G10" s="51"/>
      <c r="H10" s="52"/>
      <c r="I10" s="50"/>
      <c r="J10" s="53"/>
      <c r="K10" s="155"/>
      <c r="L10" s="156"/>
      <c r="M10" s="146"/>
      <c r="N10" s="54"/>
      <c r="O10" s="95"/>
      <c r="P10" s="195"/>
      <c r="Q10" s="54"/>
      <c r="R10" s="95"/>
      <c r="S10" s="176"/>
      <c r="T10" s="187"/>
      <c r="U10" s="354"/>
      <c r="V10" s="397"/>
      <c r="W10" s="407"/>
      <c r="Y10" s="127"/>
    </row>
    <row r="11" spans="1:37" ht="15.75" customHeight="1" thickBot="1" x14ac:dyDescent="0.3">
      <c r="A11" s="431" t="s">
        <v>26</v>
      </c>
      <c r="B11" s="432" t="s">
        <v>134</v>
      </c>
      <c r="C11" s="420" t="s">
        <v>135</v>
      </c>
      <c r="D11" s="431" t="s">
        <v>27</v>
      </c>
      <c r="E11" s="435" t="s">
        <v>52</v>
      </c>
      <c r="F11" s="420" t="s">
        <v>68</v>
      </c>
      <c r="G11" s="431" t="s">
        <v>28</v>
      </c>
      <c r="H11" s="448" t="s">
        <v>29</v>
      </c>
      <c r="I11" s="420" t="s">
        <v>30</v>
      </c>
      <c r="J11" s="463" t="s">
        <v>31</v>
      </c>
      <c r="K11" s="466" t="s">
        <v>32</v>
      </c>
      <c r="L11" s="466"/>
      <c r="M11" s="466"/>
      <c r="N11" s="466"/>
      <c r="O11" s="466"/>
      <c r="P11" s="466"/>
      <c r="Q11" s="466"/>
      <c r="R11" s="466"/>
      <c r="S11" s="466"/>
      <c r="T11" s="429" t="s">
        <v>33</v>
      </c>
      <c r="U11" s="356"/>
      <c r="V11" s="202"/>
      <c r="W11" s="122"/>
      <c r="Y11" s="127"/>
    </row>
    <row r="12" spans="1:37" ht="15.75" customHeight="1" thickBot="1" x14ac:dyDescent="0.3">
      <c r="A12" s="431"/>
      <c r="B12" s="433"/>
      <c r="C12" s="421"/>
      <c r="D12" s="431"/>
      <c r="E12" s="435"/>
      <c r="F12" s="421"/>
      <c r="G12" s="431"/>
      <c r="H12" s="449"/>
      <c r="I12" s="421"/>
      <c r="J12" s="464"/>
      <c r="K12" s="402" t="s">
        <v>34</v>
      </c>
      <c r="L12" s="402"/>
      <c r="M12" s="402"/>
      <c r="N12" s="402" t="s">
        <v>35</v>
      </c>
      <c r="O12" s="402"/>
      <c r="P12" s="402"/>
      <c r="Q12" s="402" t="s">
        <v>36</v>
      </c>
      <c r="R12" s="402"/>
      <c r="S12" s="402"/>
      <c r="T12" s="429"/>
      <c r="U12" s="356"/>
      <c r="V12" s="202"/>
      <c r="W12" s="122"/>
      <c r="Y12" s="127"/>
    </row>
    <row r="13" spans="1:37" ht="36.75" customHeight="1" thickBot="1" x14ac:dyDescent="0.3">
      <c r="A13" s="431"/>
      <c r="B13" s="434"/>
      <c r="C13" s="422"/>
      <c r="D13" s="431"/>
      <c r="E13" s="435"/>
      <c r="F13" s="422"/>
      <c r="G13" s="431"/>
      <c r="H13" s="450"/>
      <c r="I13" s="422"/>
      <c r="J13" s="465"/>
      <c r="K13" s="55" t="s">
        <v>37</v>
      </c>
      <c r="L13" s="55" t="s">
        <v>38</v>
      </c>
      <c r="M13" s="55" t="s">
        <v>39</v>
      </c>
      <c r="N13" s="56" t="s">
        <v>40</v>
      </c>
      <c r="O13" s="96" t="s">
        <v>41</v>
      </c>
      <c r="P13" s="196" t="s">
        <v>39</v>
      </c>
      <c r="Q13" s="56" t="s">
        <v>42</v>
      </c>
      <c r="R13" s="96" t="s">
        <v>41</v>
      </c>
      <c r="S13" s="55" t="s">
        <v>39</v>
      </c>
      <c r="T13" s="430"/>
      <c r="U13" s="356" t="s">
        <v>301</v>
      </c>
      <c r="V13" s="398" t="s">
        <v>302</v>
      </c>
      <c r="W13" s="122"/>
      <c r="X13" s="3"/>
      <c r="Z13" s="121"/>
    </row>
    <row r="14" spans="1:37" ht="15" x14ac:dyDescent="0.25">
      <c r="A14" s="340">
        <v>1617</v>
      </c>
      <c r="B14" s="365" t="s">
        <v>331</v>
      </c>
      <c r="C14" s="363">
        <v>13534028316</v>
      </c>
      <c r="D14" s="341" t="s">
        <v>166</v>
      </c>
      <c r="E14" s="344">
        <v>44537</v>
      </c>
      <c r="F14" s="345" t="s">
        <v>218</v>
      </c>
      <c r="G14" s="345" t="s">
        <v>131</v>
      </c>
      <c r="H14" s="373">
        <v>30</v>
      </c>
      <c r="I14" s="374">
        <v>5894.3183837674878</v>
      </c>
      <c r="J14" s="375">
        <v>5894.3183837674878</v>
      </c>
      <c r="K14" s="376"/>
      <c r="L14" s="376"/>
      <c r="M14" s="377">
        <v>0</v>
      </c>
      <c r="N14" s="377"/>
      <c r="O14" s="378"/>
      <c r="P14" s="379">
        <v>0</v>
      </c>
      <c r="Q14" s="377"/>
      <c r="R14" s="378"/>
      <c r="S14" s="379">
        <v>0</v>
      </c>
      <c r="T14" s="380">
        <v>5894.3183837674878</v>
      </c>
      <c r="U14" s="357"/>
      <c r="V14" s="122"/>
      <c r="W14" s="122"/>
      <c r="X14" s="128"/>
      <c r="Y14" s="129"/>
      <c r="Z14" s="130"/>
      <c r="AA14" s="131"/>
      <c r="AB14" s="132"/>
      <c r="AC14" s="131"/>
      <c r="AD14" s="133"/>
      <c r="AE14" s="134"/>
      <c r="AF14" s="135"/>
      <c r="AG14" s="136"/>
      <c r="AH14" s="136"/>
      <c r="AI14" s="136"/>
      <c r="AJ14" s="136"/>
      <c r="AK14" s="136"/>
    </row>
    <row r="15" spans="1:37" ht="15" x14ac:dyDescent="0.25">
      <c r="A15" s="340" t="s">
        <v>142</v>
      </c>
      <c r="B15" s="366" t="s">
        <v>239</v>
      </c>
      <c r="C15" s="364">
        <v>16138396740</v>
      </c>
      <c r="D15" s="341" t="s">
        <v>167</v>
      </c>
      <c r="E15" s="344">
        <v>44585</v>
      </c>
      <c r="F15" s="345" t="s">
        <v>219</v>
      </c>
      <c r="G15" s="345" t="s">
        <v>131</v>
      </c>
      <c r="H15" s="373">
        <v>30</v>
      </c>
      <c r="I15" s="374">
        <v>5894.3183837674878</v>
      </c>
      <c r="J15" s="375">
        <v>5894.3183837674878</v>
      </c>
      <c r="K15" s="376"/>
      <c r="L15" s="376"/>
      <c r="M15" s="377">
        <v>0</v>
      </c>
      <c r="N15" s="377"/>
      <c r="O15" s="378"/>
      <c r="P15" s="379">
        <v>0</v>
      </c>
      <c r="Q15" s="377"/>
      <c r="R15" s="378"/>
      <c r="S15" s="379">
        <v>0</v>
      </c>
      <c r="T15" s="380">
        <v>5894.3183837674878</v>
      </c>
      <c r="U15" s="357"/>
      <c r="V15" s="202"/>
      <c r="W15" s="122"/>
      <c r="X15" s="128"/>
      <c r="Y15" s="129"/>
      <c r="Z15" s="130"/>
      <c r="AA15" s="131"/>
      <c r="AB15" s="132"/>
      <c r="AC15" s="131"/>
      <c r="AD15" s="133"/>
      <c r="AE15" s="134"/>
      <c r="AF15" s="135"/>
      <c r="AG15" s="136"/>
      <c r="AH15" s="136"/>
      <c r="AI15" s="136"/>
      <c r="AJ15" s="136"/>
      <c r="AK15" s="136"/>
    </row>
    <row r="16" spans="1:37" ht="15" x14ac:dyDescent="0.25">
      <c r="A16" s="340" t="s">
        <v>143</v>
      </c>
      <c r="B16" s="367" t="s">
        <v>240</v>
      </c>
      <c r="C16" s="363">
        <v>20434073193</v>
      </c>
      <c r="D16" s="341" t="s">
        <v>168</v>
      </c>
      <c r="E16" s="344">
        <v>44510</v>
      </c>
      <c r="F16" s="345" t="s">
        <v>219</v>
      </c>
      <c r="G16" s="392" t="s">
        <v>131</v>
      </c>
      <c r="H16" s="373">
        <v>16</v>
      </c>
      <c r="I16" s="374">
        <v>5894.3183837674878</v>
      </c>
      <c r="J16" s="375">
        <v>3143.6364713426601</v>
      </c>
      <c r="K16" s="376"/>
      <c r="L16" s="376"/>
      <c r="M16" s="377">
        <v>0</v>
      </c>
      <c r="N16" s="377"/>
      <c r="O16" s="378"/>
      <c r="P16" s="379">
        <v>0</v>
      </c>
      <c r="Q16" s="377"/>
      <c r="R16" s="378">
        <v>1</v>
      </c>
      <c r="S16" s="379">
        <v>196.47727945891626</v>
      </c>
      <c r="T16" s="380">
        <v>2947.1591918837439</v>
      </c>
      <c r="U16" s="357" t="s">
        <v>320</v>
      </c>
      <c r="V16" s="202" t="s">
        <v>322</v>
      </c>
      <c r="W16" s="122"/>
      <c r="X16" s="128"/>
      <c r="Y16" s="129"/>
      <c r="Z16" s="130"/>
      <c r="AA16" s="131"/>
      <c r="AB16" s="132"/>
      <c r="AC16" s="131"/>
      <c r="AD16" s="133"/>
      <c r="AE16" s="134"/>
      <c r="AF16" s="135"/>
      <c r="AG16" s="136"/>
      <c r="AH16" s="136"/>
      <c r="AI16" s="136"/>
      <c r="AJ16" s="136"/>
      <c r="AK16" s="136"/>
    </row>
    <row r="17" spans="1:37" s="118" customFormat="1" ht="15" x14ac:dyDescent="0.25">
      <c r="A17" s="339" t="s">
        <v>144</v>
      </c>
      <c r="B17" s="366" t="s">
        <v>241</v>
      </c>
      <c r="C17" s="364">
        <v>13516291523</v>
      </c>
      <c r="D17" s="341" t="s">
        <v>169</v>
      </c>
      <c r="E17" s="344">
        <v>44522</v>
      </c>
      <c r="F17" s="346" t="s">
        <v>219</v>
      </c>
      <c r="G17" s="401" t="s">
        <v>131</v>
      </c>
      <c r="H17" s="373">
        <v>30</v>
      </c>
      <c r="I17" s="374">
        <v>5894.3183837674878</v>
      </c>
      <c r="J17" s="375">
        <v>5894.3183837674878</v>
      </c>
      <c r="K17" s="382"/>
      <c r="L17" s="382"/>
      <c r="M17" s="383">
        <v>0</v>
      </c>
      <c r="N17" s="383"/>
      <c r="O17" s="384"/>
      <c r="P17" s="379">
        <v>0</v>
      </c>
      <c r="Q17" s="383"/>
      <c r="R17" s="384">
        <v>4</v>
      </c>
      <c r="S17" s="379">
        <v>785.90911783566503</v>
      </c>
      <c r="T17" s="380">
        <v>5108.409265931823</v>
      </c>
      <c r="U17" s="369" t="s">
        <v>321</v>
      </c>
      <c r="V17" s="202" t="s">
        <v>323</v>
      </c>
      <c r="W17" s="199"/>
      <c r="X17" s="128"/>
      <c r="Y17" s="129"/>
      <c r="Z17" s="141"/>
      <c r="AA17" s="142"/>
      <c r="AB17" s="132"/>
      <c r="AC17" s="142"/>
      <c r="AD17" s="133"/>
      <c r="AE17" s="132"/>
      <c r="AF17" s="143"/>
      <c r="AG17" s="137"/>
      <c r="AH17" s="137"/>
      <c r="AI17" s="137"/>
      <c r="AJ17" s="137"/>
      <c r="AK17" s="137"/>
    </row>
    <row r="18" spans="1:37" ht="15" x14ac:dyDescent="0.25">
      <c r="A18" s="340" t="s">
        <v>145</v>
      </c>
      <c r="B18" s="367" t="s">
        <v>242</v>
      </c>
      <c r="C18" s="363">
        <v>12734258139</v>
      </c>
      <c r="D18" s="341" t="s">
        <v>170</v>
      </c>
      <c r="E18" s="344">
        <v>44510</v>
      </c>
      <c r="F18" s="345" t="s">
        <v>220</v>
      </c>
      <c r="G18" s="346" t="s">
        <v>132</v>
      </c>
      <c r="H18" s="373">
        <v>30</v>
      </c>
      <c r="I18" s="374">
        <v>8538.2284591374009</v>
      </c>
      <c r="J18" s="375">
        <v>8538.2284591374009</v>
      </c>
      <c r="K18" s="376"/>
      <c r="L18" s="376"/>
      <c r="M18" s="377">
        <v>0</v>
      </c>
      <c r="N18" s="377"/>
      <c r="O18" s="378"/>
      <c r="P18" s="379">
        <v>0</v>
      </c>
      <c r="Q18" s="377"/>
      <c r="R18" s="378"/>
      <c r="S18" s="379">
        <v>0</v>
      </c>
      <c r="T18" s="380">
        <v>8538.2284591374009</v>
      </c>
      <c r="U18" s="357"/>
      <c r="V18" s="122"/>
      <c r="W18" s="122"/>
      <c r="X18" s="128"/>
      <c r="Y18" s="129"/>
      <c r="Z18" s="130"/>
      <c r="AA18" s="131"/>
      <c r="AB18" s="132"/>
      <c r="AC18" s="131"/>
      <c r="AD18" s="133"/>
      <c r="AE18" s="134"/>
      <c r="AF18" s="135"/>
      <c r="AG18" s="136"/>
      <c r="AH18" s="136"/>
      <c r="AI18" s="136"/>
      <c r="AJ18" s="136"/>
      <c r="AK18" s="136"/>
    </row>
    <row r="19" spans="1:37" ht="15" x14ac:dyDescent="0.25">
      <c r="A19" s="340">
        <v>1</v>
      </c>
      <c r="B19" s="366" t="s">
        <v>243</v>
      </c>
      <c r="C19" s="364">
        <v>12990184122</v>
      </c>
      <c r="D19" s="341" t="s">
        <v>171</v>
      </c>
      <c r="E19" s="344">
        <v>44510</v>
      </c>
      <c r="F19" s="345" t="s">
        <v>219</v>
      </c>
      <c r="G19" s="346" t="s">
        <v>131</v>
      </c>
      <c r="H19" s="373">
        <v>30</v>
      </c>
      <c r="I19" s="374">
        <v>5894.3183837674878</v>
      </c>
      <c r="J19" s="375">
        <v>5894.3183837674878</v>
      </c>
      <c r="K19" s="376"/>
      <c r="L19" s="376"/>
      <c r="M19" s="377">
        <v>0</v>
      </c>
      <c r="N19" s="377"/>
      <c r="O19" s="378"/>
      <c r="P19" s="379">
        <v>0</v>
      </c>
      <c r="Q19" s="377"/>
      <c r="R19" s="378"/>
      <c r="S19" s="379">
        <v>0</v>
      </c>
      <c r="T19" s="380">
        <v>5894.3183837674878</v>
      </c>
      <c r="U19" s="357"/>
      <c r="V19" s="202"/>
      <c r="W19" s="122"/>
      <c r="X19" s="128"/>
      <c r="Y19" s="129"/>
      <c r="Z19" s="130"/>
      <c r="AA19" s="131"/>
      <c r="AB19" s="132"/>
      <c r="AC19" s="131"/>
      <c r="AD19" s="133"/>
      <c r="AE19" s="134"/>
      <c r="AF19" s="135"/>
      <c r="AG19" s="136"/>
      <c r="AH19" s="136"/>
      <c r="AI19" s="136"/>
      <c r="AJ19" s="136"/>
      <c r="AK19" s="136"/>
    </row>
    <row r="20" spans="1:37" ht="15" x14ac:dyDescent="0.25">
      <c r="A20" s="340">
        <v>1679</v>
      </c>
      <c r="B20" s="367" t="s">
        <v>244</v>
      </c>
      <c r="C20" s="363">
        <v>13112443275</v>
      </c>
      <c r="D20" s="341" t="s">
        <v>172</v>
      </c>
      <c r="E20" s="344">
        <v>44607</v>
      </c>
      <c r="F20" s="345" t="s">
        <v>219</v>
      </c>
      <c r="G20" s="346" t="s">
        <v>131</v>
      </c>
      <c r="H20" s="373">
        <v>30</v>
      </c>
      <c r="I20" s="374">
        <v>5894.3183837674878</v>
      </c>
      <c r="J20" s="375">
        <v>5894.3183837674878</v>
      </c>
      <c r="K20" s="376"/>
      <c r="L20" s="376"/>
      <c r="M20" s="377">
        <v>0</v>
      </c>
      <c r="N20" s="377"/>
      <c r="O20" s="378"/>
      <c r="P20" s="379">
        <v>0</v>
      </c>
      <c r="Q20" s="377"/>
      <c r="R20" s="378">
        <v>2</v>
      </c>
      <c r="S20" s="379">
        <v>392.95455891783251</v>
      </c>
      <c r="T20" s="380">
        <v>5501.3638248496554</v>
      </c>
      <c r="U20" s="357" t="s">
        <v>298</v>
      </c>
      <c r="V20" s="202"/>
      <c r="W20" s="122"/>
      <c r="X20" s="128"/>
      <c r="Y20" s="129"/>
      <c r="Z20" s="130"/>
      <c r="AA20" s="131"/>
      <c r="AB20" s="132"/>
      <c r="AC20" s="131"/>
      <c r="AD20" s="133"/>
      <c r="AE20" s="134"/>
      <c r="AF20" s="135"/>
      <c r="AG20" s="136"/>
      <c r="AH20" s="136"/>
      <c r="AI20" s="136"/>
      <c r="AJ20" s="136"/>
      <c r="AK20" s="136"/>
    </row>
    <row r="21" spans="1:37" ht="15" x14ac:dyDescent="0.25">
      <c r="A21" s="340">
        <v>1680</v>
      </c>
      <c r="B21" s="366" t="s">
        <v>245</v>
      </c>
      <c r="C21" s="364">
        <v>12752357127</v>
      </c>
      <c r="D21" s="341" t="s">
        <v>173</v>
      </c>
      <c r="E21" s="344">
        <v>44608</v>
      </c>
      <c r="F21" s="345" t="s">
        <v>219</v>
      </c>
      <c r="G21" s="346" t="s">
        <v>131</v>
      </c>
      <c r="H21" s="373">
        <v>30</v>
      </c>
      <c r="I21" s="374">
        <v>5894.3183837674878</v>
      </c>
      <c r="J21" s="375">
        <v>5894.3183837674878</v>
      </c>
      <c r="K21" s="376"/>
      <c r="L21" s="376"/>
      <c r="M21" s="377">
        <v>0</v>
      </c>
      <c r="N21" s="377"/>
      <c r="O21" s="378"/>
      <c r="P21" s="379">
        <v>0</v>
      </c>
      <c r="Q21" s="377"/>
      <c r="R21" s="399">
        <v>0</v>
      </c>
      <c r="S21" s="379">
        <v>0</v>
      </c>
      <c r="T21" s="380">
        <v>5894.3183837674878</v>
      </c>
      <c r="U21" s="357" t="s">
        <v>328</v>
      </c>
      <c r="V21" s="202" t="s">
        <v>318</v>
      </c>
      <c r="W21" s="122"/>
      <c r="X21" s="128"/>
      <c r="Y21" s="129"/>
      <c r="Z21" s="130"/>
      <c r="AA21" s="131"/>
      <c r="AB21" s="132"/>
      <c r="AC21" s="131"/>
      <c r="AD21" s="133"/>
      <c r="AE21" s="134"/>
      <c r="AF21" s="135"/>
      <c r="AG21" s="136"/>
      <c r="AH21" s="136"/>
      <c r="AI21" s="136"/>
      <c r="AJ21" s="136"/>
      <c r="AK21" s="136"/>
    </row>
    <row r="22" spans="1:37" ht="15" x14ac:dyDescent="0.25">
      <c r="A22" s="340">
        <v>1873</v>
      </c>
      <c r="B22" s="367" t="s">
        <v>246</v>
      </c>
      <c r="C22" s="363">
        <v>20459659833</v>
      </c>
      <c r="D22" s="341" t="s">
        <v>238</v>
      </c>
      <c r="E22" s="344">
        <v>45139</v>
      </c>
      <c r="F22" s="345" t="s">
        <v>219</v>
      </c>
      <c r="G22" s="401" t="s">
        <v>129</v>
      </c>
      <c r="H22" s="373">
        <v>30</v>
      </c>
      <c r="I22" s="374">
        <v>3707.1727687028574</v>
      </c>
      <c r="J22" s="375">
        <v>3707.1727687028574</v>
      </c>
      <c r="K22" s="376"/>
      <c r="L22" s="376"/>
      <c r="M22" s="377">
        <v>0</v>
      </c>
      <c r="N22" s="377"/>
      <c r="O22" s="378"/>
      <c r="P22" s="379">
        <v>0</v>
      </c>
      <c r="Q22" s="377"/>
      <c r="R22" s="378"/>
      <c r="S22" s="379">
        <v>0</v>
      </c>
      <c r="T22" s="380">
        <v>3707.1727687028574</v>
      </c>
      <c r="U22" s="372" t="s">
        <v>299</v>
      </c>
      <c r="V22" s="202"/>
      <c r="W22" s="122"/>
      <c r="X22" s="128"/>
      <c r="Y22" s="129"/>
      <c r="Z22" s="130"/>
      <c r="AA22" s="131"/>
      <c r="AB22" s="132"/>
      <c r="AC22" s="131"/>
      <c r="AD22" s="133"/>
      <c r="AE22" s="134"/>
      <c r="AF22" s="135"/>
      <c r="AG22" s="136"/>
      <c r="AH22" s="136"/>
      <c r="AI22" s="136"/>
      <c r="AJ22" s="136"/>
      <c r="AK22" s="136"/>
    </row>
    <row r="23" spans="1:37" ht="15" x14ac:dyDescent="0.25">
      <c r="A23" s="340" t="s">
        <v>146</v>
      </c>
      <c r="B23" s="366" t="s">
        <v>247</v>
      </c>
      <c r="C23" s="364">
        <v>15653869272</v>
      </c>
      <c r="D23" s="341" t="s">
        <v>174</v>
      </c>
      <c r="E23" s="344">
        <v>44510</v>
      </c>
      <c r="F23" s="345" t="s">
        <v>219</v>
      </c>
      <c r="G23" s="346" t="s">
        <v>131</v>
      </c>
      <c r="H23" s="373">
        <v>30</v>
      </c>
      <c r="I23" s="374">
        <v>5894.3183837674878</v>
      </c>
      <c r="J23" s="375">
        <v>5894.3183837674878</v>
      </c>
      <c r="K23" s="376"/>
      <c r="L23" s="376"/>
      <c r="M23" s="377">
        <v>0</v>
      </c>
      <c r="N23" s="377"/>
      <c r="O23" s="378"/>
      <c r="P23" s="379">
        <v>0</v>
      </c>
      <c r="Q23" s="377"/>
      <c r="R23" s="378"/>
      <c r="S23" s="379">
        <v>0</v>
      </c>
      <c r="T23" s="380">
        <v>5894.3183837674878</v>
      </c>
      <c r="U23" s="357"/>
      <c r="V23" s="202"/>
      <c r="W23" s="122"/>
      <c r="X23" s="128"/>
      <c r="Y23" s="129"/>
      <c r="Z23" s="130"/>
      <c r="AA23" s="131"/>
      <c r="AB23" s="132"/>
      <c r="AC23" s="131"/>
      <c r="AD23" s="133"/>
      <c r="AE23" s="134"/>
      <c r="AF23" s="135"/>
      <c r="AG23" s="136"/>
      <c r="AH23" s="136"/>
      <c r="AI23" s="136"/>
      <c r="AJ23" s="136"/>
      <c r="AK23" s="136"/>
    </row>
    <row r="24" spans="1:37" x14ac:dyDescent="0.25">
      <c r="A24" s="340">
        <v>3</v>
      </c>
      <c r="B24" s="367" t="s">
        <v>248</v>
      </c>
      <c r="C24" s="363">
        <v>13054709115</v>
      </c>
      <c r="D24" s="341" t="s">
        <v>175</v>
      </c>
      <c r="E24" s="344">
        <v>44543</v>
      </c>
      <c r="F24" s="345" t="s">
        <v>221</v>
      </c>
      <c r="G24" s="346" t="s">
        <v>133</v>
      </c>
      <c r="H24" s="373">
        <v>30</v>
      </c>
      <c r="I24" s="374">
        <v>12781.332056396144</v>
      </c>
      <c r="J24" s="375">
        <v>12781.332056396144</v>
      </c>
      <c r="K24" s="376"/>
      <c r="L24" s="376"/>
      <c r="M24" s="377">
        <v>0</v>
      </c>
      <c r="N24" s="377"/>
      <c r="O24" s="378"/>
      <c r="P24" s="379">
        <v>0</v>
      </c>
      <c r="Q24" s="377"/>
      <c r="R24" s="378"/>
      <c r="S24" s="379">
        <v>0</v>
      </c>
      <c r="T24" s="380">
        <v>12781.332056396144</v>
      </c>
      <c r="U24" s="357"/>
      <c r="V24" s="200"/>
      <c r="W24" s="122"/>
      <c r="X24" s="128"/>
      <c r="Y24" s="129"/>
      <c r="Z24" s="130"/>
      <c r="AA24" s="131"/>
      <c r="AB24" s="132"/>
      <c r="AC24" s="131"/>
      <c r="AD24" s="133"/>
      <c r="AE24" s="134"/>
      <c r="AF24" s="135"/>
      <c r="AG24" s="136"/>
      <c r="AH24" s="136"/>
      <c r="AI24" s="136"/>
      <c r="AJ24" s="136"/>
      <c r="AK24" s="136"/>
    </row>
    <row r="25" spans="1:37" ht="15" x14ac:dyDescent="0.25">
      <c r="A25" s="339" t="s">
        <v>147</v>
      </c>
      <c r="B25" s="366" t="s">
        <v>249</v>
      </c>
      <c r="C25" s="364">
        <v>12646759098</v>
      </c>
      <c r="D25" s="341" t="s">
        <v>176</v>
      </c>
      <c r="E25" s="344">
        <v>44699</v>
      </c>
      <c r="F25" s="345" t="s">
        <v>219</v>
      </c>
      <c r="G25" s="401" t="s">
        <v>129</v>
      </c>
      <c r="H25" s="373">
        <v>24</v>
      </c>
      <c r="I25" s="374">
        <v>3707.1727687028574</v>
      </c>
      <c r="J25" s="375">
        <v>2965.7382149622863</v>
      </c>
      <c r="K25" s="376"/>
      <c r="L25" s="376"/>
      <c r="M25" s="377">
        <v>0</v>
      </c>
      <c r="N25" s="377"/>
      <c r="O25" s="378"/>
      <c r="P25" s="379">
        <v>0</v>
      </c>
      <c r="Q25" s="377"/>
      <c r="R25" s="399">
        <v>6</v>
      </c>
      <c r="S25" s="379">
        <v>741.43455374057157</v>
      </c>
      <c r="T25" s="380">
        <v>2224.3036612217147</v>
      </c>
      <c r="U25" s="357" t="s">
        <v>319</v>
      </c>
      <c r="V25" s="202" t="s">
        <v>312</v>
      </c>
      <c r="W25" s="122"/>
      <c r="X25" s="128"/>
      <c r="Y25" s="129"/>
      <c r="Z25" s="130"/>
      <c r="AA25" s="131"/>
      <c r="AB25" s="132"/>
      <c r="AC25" s="131"/>
      <c r="AD25" s="133"/>
      <c r="AE25" s="134"/>
      <c r="AF25" s="135"/>
      <c r="AG25" s="136"/>
      <c r="AH25" s="136"/>
      <c r="AI25" s="136"/>
      <c r="AJ25" s="136"/>
      <c r="AK25" s="136"/>
    </row>
    <row r="26" spans="1:37" ht="15" x14ac:dyDescent="0.25">
      <c r="A26" s="339" t="s">
        <v>148</v>
      </c>
      <c r="B26" s="367" t="s">
        <v>250</v>
      </c>
      <c r="C26" s="363">
        <v>20651951156</v>
      </c>
      <c r="D26" s="341" t="s">
        <v>177</v>
      </c>
      <c r="E26" s="344">
        <v>44701</v>
      </c>
      <c r="F26" s="345" t="s">
        <v>219</v>
      </c>
      <c r="G26" s="401" t="s">
        <v>129</v>
      </c>
      <c r="H26" s="373">
        <v>30</v>
      </c>
      <c r="I26" s="374">
        <v>3707.1727687028574</v>
      </c>
      <c r="J26" s="375">
        <v>3707.1727687028574</v>
      </c>
      <c r="K26" s="376"/>
      <c r="L26" s="376"/>
      <c r="M26" s="377">
        <v>0</v>
      </c>
      <c r="N26" s="377"/>
      <c r="O26" s="378"/>
      <c r="P26" s="379">
        <v>0</v>
      </c>
      <c r="Q26" s="377"/>
      <c r="R26" s="378"/>
      <c r="S26" s="379">
        <v>0</v>
      </c>
      <c r="T26" s="380">
        <v>3707.1727687028574</v>
      </c>
      <c r="U26" s="357" t="s">
        <v>314</v>
      </c>
      <c r="V26" s="202" t="s">
        <v>311</v>
      </c>
      <c r="W26" s="122"/>
      <c r="X26" s="128"/>
      <c r="Y26" s="129"/>
      <c r="Z26" s="130"/>
      <c r="AA26" s="131"/>
      <c r="AB26" s="132"/>
      <c r="AC26" s="131"/>
      <c r="AD26" s="133"/>
      <c r="AE26" s="134"/>
      <c r="AF26" s="135"/>
      <c r="AG26" s="136"/>
      <c r="AH26" s="136"/>
      <c r="AI26" s="136"/>
      <c r="AJ26" s="136"/>
      <c r="AK26" s="136"/>
    </row>
    <row r="27" spans="1:37" ht="15" x14ac:dyDescent="0.25">
      <c r="A27" s="339" t="s">
        <v>149</v>
      </c>
      <c r="B27" s="366" t="s">
        <v>251</v>
      </c>
      <c r="C27" s="364">
        <v>12626517129</v>
      </c>
      <c r="D27" s="341" t="s">
        <v>178</v>
      </c>
      <c r="E27" s="344">
        <v>44522</v>
      </c>
      <c r="F27" s="346" t="s">
        <v>219</v>
      </c>
      <c r="G27" s="401" t="s">
        <v>129</v>
      </c>
      <c r="H27" s="373">
        <v>30</v>
      </c>
      <c r="I27" s="374">
        <v>3707.1727687028574</v>
      </c>
      <c r="J27" s="375">
        <v>3707.1727687028574</v>
      </c>
      <c r="K27" s="376"/>
      <c r="L27" s="376"/>
      <c r="M27" s="377">
        <v>0</v>
      </c>
      <c r="N27" s="377"/>
      <c r="O27" s="378"/>
      <c r="P27" s="379">
        <v>0</v>
      </c>
      <c r="Q27" s="377"/>
      <c r="R27" s="378">
        <v>1</v>
      </c>
      <c r="S27" s="379">
        <v>123.57242562342859</v>
      </c>
      <c r="T27" s="380">
        <v>3583.600343079429</v>
      </c>
      <c r="U27" s="357" t="s">
        <v>297</v>
      </c>
      <c r="V27" s="202"/>
      <c r="W27" s="122"/>
      <c r="X27" s="128"/>
      <c r="Y27" s="129"/>
      <c r="Z27" s="130"/>
      <c r="AA27" s="131"/>
      <c r="AB27" s="132"/>
      <c r="AC27" s="131"/>
      <c r="AD27" s="133"/>
      <c r="AE27" s="134"/>
      <c r="AF27" s="135"/>
      <c r="AG27" s="136"/>
      <c r="AH27" s="136"/>
      <c r="AI27" s="136"/>
      <c r="AJ27" s="136"/>
      <c r="AK27" s="136"/>
    </row>
    <row r="28" spans="1:37" x14ac:dyDescent="0.25">
      <c r="A28" s="339" t="s">
        <v>150</v>
      </c>
      <c r="B28" s="367" t="s">
        <v>252</v>
      </c>
      <c r="C28" s="363">
        <v>12659503097</v>
      </c>
      <c r="D28" s="341" t="s">
        <v>179</v>
      </c>
      <c r="E28" s="344">
        <v>44573</v>
      </c>
      <c r="F28" s="346" t="s">
        <v>222</v>
      </c>
      <c r="G28" s="346" t="s">
        <v>133</v>
      </c>
      <c r="H28" s="373">
        <v>30</v>
      </c>
      <c r="I28" s="374">
        <v>12781.332056396144</v>
      </c>
      <c r="J28" s="375">
        <v>12781.332056396144</v>
      </c>
      <c r="K28" s="376"/>
      <c r="L28" s="376"/>
      <c r="M28" s="377">
        <v>0</v>
      </c>
      <c r="N28" s="377"/>
      <c r="O28" s="378"/>
      <c r="P28" s="379">
        <v>0</v>
      </c>
      <c r="Q28" s="377"/>
      <c r="R28" s="378"/>
      <c r="S28" s="379">
        <v>0</v>
      </c>
      <c r="T28" s="380">
        <v>12781.332056396144</v>
      </c>
      <c r="U28" s="357"/>
      <c r="V28" s="200"/>
      <c r="W28" s="122"/>
      <c r="X28" s="128"/>
      <c r="Y28" s="129"/>
      <c r="Z28" s="130"/>
      <c r="AA28" s="131"/>
      <c r="AB28" s="132"/>
      <c r="AC28" s="131"/>
      <c r="AD28" s="133"/>
      <c r="AE28" s="134"/>
      <c r="AF28" s="135"/>
      <c r="AG28" s="136"/>
      <c r="AH28" s="136"/>
      <c r="AI28" s="136"/>
      <c r="AJ28" s="136"/>
      <c r="AK28" s="136"/>
    </row>
    <row r="29" spans="1:37" s="118" customFormat="1" ht="15" x14ac:dyDescent="0.25">
      <c r="A29" s="339" t="s">
        <v>151</v>
      </c>
      <c r="B29" s="366" t="s">
        <v>253</v>
      </c>
      <c r="C29" s="364">
        <v>222</v>
      </c>
      <c r="D29" s="341" t="s">
        <v>180</v>
      </c>
      <c r="E29" s="344">
        <v>44510</v>
      </c>
      <c r="F29" s="346" t="s">
        <v>219</v>
      </c>
      <c r="G29" s="346" t="s">
        <v>133</v>
      </c>
      <c r="H29" s="373">
        <v>30</v>
      </c>
      <c r="I29" s="374">
        <v>12781.332056396144</v>
      </c>
      <c r="J29" s="375">
        <v>12781.332056396144</v>
      </c>
      <c r="K29" s="382"/>
      <c r="L29" s="382"/>
      <c r="M29" s="383">
        <v>0</v>
      </c>
      <c r="N29" s="383"/>
      <c r="O29" s="384"/>
      <c r="P29" s="379">
        <v>0</v>
      </c>
      <c r="Q29" s="383"/>
      <c r="R29" s="384"/>
      <c r="S29" s="379">
        <v>0</v>
      </c>
      <c r="T29" s="380">
        <v>12781.332056396144</v>
      </c>
      <c r="U29" s="357" t="s">
        <v>314</v>
      </c>
      <c r="V29" s="202" t="s">
        <v>313</v>
      </c>
      <c r="W29" s="122"/>
      <c r="X29" s="128"/>
      <c r="Y29" s="129"/>
      <c r="Z29" s="141"/>
      <c r="AA29" s="142"/>
      <c r="AB29" s="132"/>
      <c r="AC29" s="142"/>
      <c r="AD29" s="133"/>
      <c r="AE29" s="132"/>
      <c r="AF29" s="143"/>
      <c r="AG29" s="137"/>
      <c r="AH29" s="137"/>
      <c r="AI29" s="137"/>
      <c r="AJ29" s="137"/>
      <c r="AK29" s="137"/>
    </row>
    <row r="30" spans="1:37" ht="15" x14ac:dyDescent="0.25">
      <c r="A30" s="339" t="s">
        <v>152</v>
      </c>
      <c r="B30" s="367" t="s">
        <v>254</v>
      </c>
      <c r="C30" s="363">
        <v>16215175421</v>
      </c>
      <c r="D30" s="341" t="s">
        <v>181</v>
      </c>
      <c r="E30" s="344">
        <v>44700</v>
      </c>
      <c r="F30" s="346" t="s">
        <v>223</v>
      </c>
      <c r="G30" s="346" t="s">
        <v>130</v>
      </c>
      <c r="H30" s="373">
        <v>21</v>
      </c>
      <c r="I30" s="374">
        <v>4800.8853299485954</v>
      </c>
      <c r="J30" s="375">
        <v>3360.619730964017</v>
      </c>
      <c r="K30" s="376"/>
      <c r="L30" s="376"/>
      <c r="M30" s="377">
        <v>0</v>
      </c>
      <c r="N30" s="377"/>
      <c r="O30" s="378"/>
      <c r="P30" s="379">
        <v>0</v>
      </c>
      <c r="Q30" s="377"/>
      <c r="R30" s="378"/>
      <c r="S30" s="379">
        <v>0</v>
      </c>
      <c r="T30" s="380">
        <v>3360.619730964017</v>
      </c>
      <c r="U30" s="357" t="s">
        <v>293</v>
      </c>
      <c r="V30" s="122"/>
      <c r="W30" s="122"/>
      <c r="X30" s="128"/>
      <c r="Y30" s="129"/>
      <c r="Z30" s="130"/>
      <c r="AA30" s="131"/>
      <c r="AB30" s="132"/>
      <c r="AC30" s="131"/>
      <c r="AD30" s="133"/>
      <c r="AE30" s="134"/>
      <c r="AF30" s="135"/>
      <c r="AG30" s="136"/>
      <c r="AH30" s="136"/>
      <c r="AI30" s="136"/>
      <c r="AJ30" s="136"/>
      <c r="AK30" s="136"/>
    </row>
    <row r="31" spans="1:37" x14ac:dyDescent="0.25">
      <c r="A31" s="339" t="s">
        <v>153</v>
      </c>
      <c r="B31" s="366" t="s">
        <v>255</v>
      </c>
      <c r="C31" s="364">
        <v>12840523118</v>
      </c>
      <c r="D31" s="341" t="s">
        <v>182</v>
      </c>
      <c r="E31" s="344">
        <v>44705</v>
      </c>
      <c r="F31" s="346" t="s">
        <v>218</v>
      </c>
      <c r="G31" s="346" t="s">
        <v>131</v>
      </c>
      <c r="H31" s="373">
        <v>30</v>
      </c>
      <c r="I31" s="374">
        <v>5894.3183837674878</v>
      </c>
      <c r="J31" s="375">
        <v>5894.3183837674878</v>
      </c>
      <c r="K31" s="376"/>
      <c r="L31" s="376"/>
      <c r="M31" s="377">
        <v>0</v>
      </c>
      <c r="N31" s="377"/>
      <c r="O31" s="378"/>
      <c r="P31" s="379">
        <v>0</v>
      </c>
      <c r="Q31" s="377"/>
      <c r="R31" s="399"/>
      <c r="S31" s="379">
        <v>0</v>
      </c>
      <c r="T31" s="380">
        <v>5894.3183837674878</v>
      </c>
      <c r="U31" s="357" t="s">
        <v>328</v>
      </c>
      <c r="V31" s="393" t="s">
        <v>307</v>
      </c>
      <c r="W31" s="122"/>
      <c r="X31" s="128"/>
      <c r="Y31" s="129"/>
      <c r="Z31" s="130"/>
      <c r="AA31" s="131"/>
      <c r="AB31" s="132"/>
      <c r="AC31" s="131"/>
      <c r="AD31" s="133"/>
      <c r="AE31" s="134"/>
      <c r="AF31" s="135"/>
      <c r="AG31" s="136"/>
      <c r="AH31" s="136"/>
      <c r="AI31" s="136"/>
      <c r="AJ31" s="136"/>
      <c r="AK31" s="136"/>
    </row>
    <row r="32" spans="1:37" x14ac:dyDescent="0.25">
      <c r="A32" s="339">
        <v>1703</v>
      </c>
      <c r="B32" s="367" t="s">
        <v>256</v>
      </c>
      <c r="C32" s="363">
        <v>20950576365</v>
      </c>
      <c r="D32" s="341" t="s">
        <v>183</v>
      </c>
      <c r="E32" s="344">
        <v>44652</v>
      </c>
      <c r="F32" s="346" t="s">
        <v>224</v>
      </c>
      <c r="G32" s="346" t="s">
        <v>132</v>
      </c>
      <c r="H32" s="373">
        <v>30</v>
      </c>
      <c r="I32" s="374">
        <v>8538.2284591374009</v>
      </c>
      <c r="J32" s="375">
        <v>8538.2284591374009</v>
      </c>
      <c r="K32" s="376"/>
      <c r="L32" s="376"/>
      <c r="M32" s="377">
        <v>0</v>
      </c>
      <c r="N32" s="377"/>
      <c r="O32" s="378"/>
      <c r="P32" s="379">
        <v>0</v>
      </c>
      <c r="Q32" s="377"/>
      <c r="R32" s="378"/>
      <c r="S32" s="379">
        <v>0</v>
      </c>
      <c r="T32" s="380">
        <v>8538.2284591374009</v>
      </c>
      <c r="U32" s="357" t="s">
        <v>314</v>
      </c>
      <c r="V32" s="200" t="s">
        <v>324</v>
      </c>
      <c r="W32" s="122"/>
      <c r="X32" s="128"/>
      <c r="Y32" s="129"/>
      <c r="Z32" s="130"/>
      <c r="AA32" s="131"/>
      <c r="AB32" s="132"/>
      <c r="AC32" s="131"/>
      <c r="AD32" s="133"/>
      <c r="AE32" s="134"/>
      <c r="AF32" s="135"/>
      <c r="AG32" s="136"/>
      <c r="AH32" s="136"/>
      <c r="AI32" s="136"/>
      <c r="AJ32" s="136"/>
      <c r="AK32" s="136"/>
    </row>
    <row r="33" spans="1:37" ht="15" x14ac:dyDescent="0.25">
      <c r="A33" s="339" t="s">
        <v>330</v>
      </c>
      <c r="B33" s="366" t="s">
        <v>257</v>
      </c>
      <c r="C33" s="364">
        <v>12795906068</v>
      </c>
      <c r="D33" s="341" t="s">
        <v>184</v>
      </c>
      <c r="E33" s="344">
        <v>44896</v>
      </c>
      <c r="F33" s="346" t="s">
        <v>225</v>
      </c>
      <c r="G33" s="346" t="s">
        <v>133</v>
      </c>
      <c r="H33" s="373">
        <v>30</v>
      </c>
      <c r="I33" s="374">
        <v>12781.332056396144</v>
      </c>
      <c r="J33" s="375">
        <v>12781.332056396144</v>
      </c>
      <c r="K33" s="376"/>
      <c r="L33" s="376"/>
      <c r="M33" s="377">
        <v>0</v>
      </c>
      <c r="N33" s="377"/>
      <c r="O33" s="378"/>
      <c r="P33" s="379">
        <v>0</v>
      </c>
      <c r="Q33" s="377"/>
      <c r="R33" s="378"/>
      <c r="S33" s="379">
        <v>0</v>
      </c>
      <c r="T33" s="380">
        <v>12781.332056396144</v>
      </c>
      <c r="U33" s="357" t="s">
        <v>314</v>
      </c>
      <c r="V33" s="202" t="s">
        <v>300</v>
      </c>
      <c r="W33" s="122"/>
      <c r="X33" s="128"/>
      <c r="Y33" s="129"/>
      <c r="Z33" s="130"/>
      <c r="AA33" s="131"/>
      <c r="AB33" s="132"/>
      <c r="AC33" s="131"/>
      <c r="AD33" s="133"/>
      <c r="AE33" s="134"/>
      <c r="AF33" s="135"/>
      <c r="AG33" s="136"/>
      <c r="AH33" s="136"/>
      <c r="AI33" s="136"/>
      <c r="AJ33" s="136"/>
      <c r="AK33" s="136"/>
    </row>
    <row r="34" spans="1:37" ht="15" x14ac:dyDescent="0.25">
      <c r="A34" s="339" t="s">
        <v>332</v>
      </c>
      <c r="B34" s="367" t="s">
        <v>258</v>
      </c>
      <c r="C34" s="363">
        <v>19047174316</v>
      </c>
      <c r="D34" s="341" t="s">
        <v>185</v>
      </c>
      <c r="E34" s="344">
        <v>44580</v>
      </c>
      <c r="F34" s="346" t="s">
        <v>219</v>
      </c>
      <c r="G34" s="401" t="s">
        <v>129</v>
      </c>
      <c r="H34" s="373">
        <v>30</v>
      </c>
      <c r="I34" s="374">
        <v>3707.1727687028574</v>
      </c>
      <c r="J34" s="375">
        <v>3707.1727687028574</v>
      </c>
      <c r="K34" s="376"/>
      <c r="L34" s="376"/>
      <c r="M34" s="377">
        <v>0</v>
      </c>
      <c r="N34" s="377"/>
      <c r="O34" s="378"/>
      <c r="P34" s="379">
        <v>0</v>
      </c>
      <c r="Q34" s="377"/>
      <c r="R34" s="378"/>
      <c r="S34" s="379">
        <v>0</v>
      </c>
      <c r="T34" s="380">
        <v>3707.1727687028574</v>
      </c>
      <c r="U34" s="357" t="s">
        <v>328</v>
      </c>
      <c r="V34" s="202" t="s">
        <v>303</v>
      </c>
      <c r="W34" s="122"/>
      <c r="X34" s="128"/>
      <c r="Y34" s="129"/>
      <c r="Z34" s="130"/>
      <c r="AA34" s="131"/>
      <c r="AB34" s="132"/>
      <c r="AC34" s="131"/>
      <c r="AD34" s="133"/>
      <c r="AE34" s="134"/>
      <c r="AF34" s="135"/>
      <c r="AG34" s="136"/>
      <c r="AH34" s="136"/>
      <c r="AI34" s="136"/>
      <c r="AJ34" s="136"/>
      <c r="AK34" s="136"/>
    </row>
    <row r="35" spans="1:37" ht="15" x14ac:dyDescent="0.25">
      <c r="A35" s="339">
        <v>1818</v>
      </c>
      <c r="B35" s="366" t="s">
        <v>259</v>
      </c>
      <c r="C35" s="364">
        <v>11690294625</v>
      </c>
      <c r="D35" s="342" t="s">
        <v>186</v>
      </c>
      <c r="E35" s="344">
        <v>44987</v>
      </c>
      <c r="F35" s="346" t="s">
        <v>226</v>
      </c>
      <c r="G35" s="346" t="s">
        <v>133</v>
      </c>
      <c r="H35" s="373">
        <v>30</v>
      </c>
      <c r="I35" s="374">
        <v>12781.332056396144</v>
      </c>
      <c r="J35" s="375">
        <v>12781.332056396144</v>
      </c>
      <c r="K35" s="376"/>
      <c r="L35" s="376"/>
      <c r="M35" s="377">
        <v>0</v>
      </c>
      <c r="N35" s="377"/>
      <c r="O35" s="378"/>
      <c r="P35" s="379">
        <v>0</v>
      </c>
      <c r="Q35" s="377"/>
      <c r="R35" s="378"/>
      <c r="S35" s="379">
        <v>0</v>
      </c>
      <c r="T35" s="380">
        <v>12781.332056396144</v>
      </c>
      <c r="U35" s="357" t="s">
        <v>315</v>
      </c>
      <c r="V35" s="202" t="s">
        <v>309</v>
      </c>
      <c r="W35" s="203"/>
      <c r="X35" s="128"/>
      <c r="Y35" s="129"/>
      <c r="Z35" s="130"/>
      <c r="AA35" s="131"/>
      <c r="AB35" s="132"/>
      <c r="AC35" s="131"/>
      <c r="AD35" s="133"/>
      <c r="AE35" s="134"/>
      <c r="AF35" s="135"/>
      <c r="AG35" s="136"/>
      <c r="AH35" s="136"/>
      <c r="AI35" s="136"/>
      <c r="AJ35" s="136"/>
      <c r="AK35" s="136"/>
    </row>
    <row r="36" spans="1:37" s="118" customFormat="1" ht="15" x14ac:dyDescent="0.25">
      <c r="A36" s="339">
        <v>1860</v>
      </c>
      <c r="B36" s="367" t="s">
        <v>260</v>
      </c>
      <c r="C36" s="363">
        <v>20672331548</v>
      </c>
      <c r="D36" s="342" t="s">
        <v>187</v>
      </c>
      <c r="E36" s="344">
        <v>45082</v>
      </c>
      <c r="F36" s="346" t="s">
        <v>219</v>
      </c>
      <c r="G36" s="401" t="s">
        <v>129</v>
      </c>
      <c r="H36" s="373">
        <v>30</v>
      </c>
      <c r="I36" s="374">
        <v>3707.1727687028574</v>
      </c>
      <c r="J36" s="375">
        <v>3707.1727687028574</v>
      </c>
      <c r="K36" s="382"/>
      <c r="L36" s="382"/>
      <c r="M36" s="383">
        <v>0</v>
      </c>
      <c r="N36" s="383"/>
      <c r="O36" s="384"/>
      <c r="P36" s="379">
        <v>0</v>
      </c>
      <c r="Q36" s="383"/>
      <c r="R36" s="384"/>
      <c r="S36" s="379">
        <v>0</v>
      </c>
      <c r="T36" s="380">
        <v>3707.1727687028574</v>
      </c>
      <c r="U36" s="357"/>
      <c r="V36" s="203"/>
      <c r="W36" s="199"/>
      <c r="X36" s="128"/>
      <c r="Y36" s="129"/>
      <c r="Z36" s="141"/>
      <c r="AA36" s="142"/>
      <c r="AB36" s="132"/>
      <c r="AC36" s="142"/>
      <c r="AD36" s="133"/>
      <c r="AE36" s="132"/>
      <c r="AF36" s="143"/>
      <c r="AG36" s="137"/>
      <c r="AH36" s="137"/>
      <c r="AI36" s="137"/>
      <c r="AJ36" s="137"/>
      <c r="AK36" s="137"/>
    </row>
    <row r="37" spans="1:37" ht="15" x14ac:dyDescent="0.25">
      <c r="A37" s="339">
        <v>1857</v>
      </c>
      <c r="B37" s="366"/>
      <c r="C37" s="364">
        <v>12888805091</v>
      </c>
      <c r="D37" s="342" t="s">
        <v>188</v>
      </c>
      <c r="E37" s="344">
        <v>45068</v>
      </c>
      <c r="F37" s="346" t="s">
        <v>227</v>
      </c>
      <c r="G37" s="346" t="s">
        <v>132</v>
      </c>
      <c r="H37" s="373">
        <v>100</v>
      </c>
      <c r="I37" s="374">
        <v>8538.2284591374009</v>
      </c>
      <c r="J37" s="375">
        <v>28460.761530457999</v>
      </c>
      <c r="K37" s="376"/>
      <c r="L37" s="376"/>
      <c r="M37" s="377">
        <v>0</v>
      </c>
      <c r="N37" s="377"/>
      <c r="O37" s="378"/>
      <c r="P37" s="379">
        <v>0</v>
      </c>
      <c r="Q37" s="377"/>
      <c r="R37" s="378"/>
      <c r="S37" s="379">
        <v>0</v>
      </c>
      <c r="T37" s="380">
        <v>28460.761530457999</v>
      </c>
      <c r="U37" s="357"/>
      <c r="V37" s="122"/>
      <c r="W37" s="122"/>
      <c r="X37" s="128"/>
      <c r="Y37" s="129"/>
      <c r="Z37" s="130"/>
      <c r="AA37" s="131"/>
      <c r="AB37" s="132"/>
      <c r="AC37" s="131"/>
      <c r="AD37" s="133"/>
      <c r="AE37" s="134"/>
      <c r="AF37" s="135"/>
      <c r="AG37" s="136"/>
      <c r="AH37" s="136"/>
      <c r="AI37" s="136"/>
      <c r="AJ37" s="136"/>
      <c r="AK37" s="136"/>
    </row>
    <row r="38" spans="1:37" s="118" customFormat="1" ht="15" x14ac:dyDescent="0.25">
      <c r="A38" s="339">
        <v>1674</v>
      </c>
      <c r="B38" s="367" t="s">
        <v>261</v>
      </c>
      <c r="C38" s="363">
        <v>20185511346</v>
      </c>
      <c r="D38" s="341" t="s">
        <v>189</v>
      </c>
      <c r="E38" s="344">
        <v>44599</v>
      </c>
      <c r="F38" s="346" t="s">
        <v>219</v>
      </c>
      <c r="G38" s="346" t="s">
        <v>131</v>
      </c>
      <c r="H38" s="373">
        <v>30</v>
      </c>
      <c r="I38" s="374">
        <v>5894.3183837674878</v>
      </c>
      <c r="J38" s="375">
        <v>5894.3183837674878</v>
      </c>
      <c r="K38" s="382"/>
      <c r="L38" s="382"/>
      <c r="M38" s="383">
        <v>0</v>
      </c>
      <c r="N38" s="383"/>
      <c r="O38" s="384"/>
      <c r="P38" s="379">
        <v>0</v>
      </c>
      <c r="Q38" s="383"/>
      <c r="R38" s="384"/>
      <c r="S38" s="379">
        <v>0</v>
      </c>
      <c r="T38" s="380">
        <v>5894.3183837674878</v>
      </c>
      <c r="U38" s="357" t="s">
        <v>328</v>
      </c>
      <c r="V38" s="202" t="s">
        <v>304</v>
      </c>
      <c r="W38" s="199"/>
      <c r="X38" s="128"/>
      <c r="Y38" s="129"/>
      <c r="Z38" s="141"/>
      <c r="AA38" s="142"/>
      <c r="AB38" s="132"/>
      <c r="AC38" s="142"/>
      <c r="AD38" s="133"/>
      <c r="AE38" s="132"/>
      <c r="AF38" s="143"/>
      <c r="AG38" s="137"/>
      <c r="AH38" s="137"/>
      <c r="AI38" s="137"/>
      <c r="AJ38" s="137"/>
      <c r="AK38" s="137"/>
    </row>
    <row r="39" spans="1:37" ht="15" x14ac:dyDescent="0.25">
      <c r="A39" s="339" t="s">
        <v>154</v>
      </c>
      <c r="B39" s="366" t="s">
        <v>262</v>
      </c>
      <c r="C39" s="364">
        <v>12434111604</v>
      </c>
      <c r="D39" s="341" t="s">
        <v>190</v>
      </c>
      <c r="E39" s="344">
        <v>44510</v>
      </c>
      <c r="F39" s="346" t="s">
        <v>225</v>
      </c>
      <c r="G39" s="346" t="s">
        <v>133</v>
      </c>
      <c r="H39" s="373">
        <v>30</v>
      </c>
      <c r="I39" s="374">
        <v>12781.332056396144</v>
      </c>
      <c r="J39" s="375">
        <v>12781.332056396144</v>
      </c>
      <c r="K39" s="376"/>
      <c r="L39" s="376"/>
      <c r="M39" s="377">
        <v>0</v>
      </c>
      <c r="N39" s="377"/>
      <c r="O39" s="378"/>
      <c r="P39" s="379">
        <v>0</v>
      </c>
      <c r="Q39" s="377"/>
      <c r="R39" s="378"/>
      <c r="S39" s="379">
        <v>0</v>
      </c>
      <c r="T39" s="380">
        <v>12781.332056396144</v>
      </c>
      <c r="U39" s="357"/>
      <c r="V39" s="122"/>
      <c r="W39" s="122"/>
      <c r="X39" s="128"/>
      <c r="Y39" s="129"/>
      <c r="Z39" s="130"/>
      <c r="AA39" s="131"/>
      <c r="AB39" s="132"/>
      <c r="AC39" s="131"/>
      <c r="AD39" s="133"/>
      <c r="AE39" s="134"/>
      <c r="AF39" s="135"/>
      <c r="AG39" s="136"/>
      <c r="AH39" s="136"/>
      <c r="AI39" s="136"/>
      <c r="AJ39" s="136"/>
      <c r="AK39" s="136"/>
    </row>
    <row r="40" spans="1:37" ht="15" x14ac:dyDescent="0.25">
      <c r="A40" s="339">
        <v>1766</v>
      </c>
      <c r="B40" s="367" t="s">
        <v>263</v>
      </c>
      <c r="C40" s="363">
        <v>14838238564</v>
      </c>
      <c r="D40" s="341" t="s">
        <v>191</v>
      </c>
      <c r="E40" s="344">
        <v>44767</v>
      </c>
      <c r="F40" s="346" t="s">
        <v>228</v>
      </c>
      <c r="G40" s="346" t="s">
        <v>130</v>
      </c>
      <c r="H40" s="373">
        <v>30</v>
      </c>
      <c r="I40" s="374">
        <v>4800.8853299485954</v>
      </c>
      <c r="J40" s="375">
        <v>4800.8853299485954</v>
      </c>
      <c r="K40" s="376"/>
      <c r="L40" s="376"/>
      <c r="M40" s="377">
        <v>0</v>
      </c>
      <c r="N40" s="377"/>
      <c r="O40" s="378"/>
      <c r="P40" s="379">
        <v>0</v>
      </c>
      <c r="Q40" s="377"/>
      <c r="R40" s="378"/>
      <c r="S40" s="379">
        <v>0</v>
      </c>
      <c r="T40" s="380">
        <v>4800.8853299485954</v>
      </c>
      <c r="U40" s="357"/>
      <c r="V40" s="122"/>
      <c r="W40" s="122"/>
      <c r="X40" s="128"/>
      <c r="Y40" s="129"/>
      <c r="Z40" s="130"/>
      <c r="AA40" s="131"/>
      <c r="AB40" s="132"/>
      <c r="AC40" s="131"/>
      <c r="AD40" s="133"/>
      <c r="AE40" s="134"/>
      <c r="AF40" s="135"/>
      <c r="AG40" s="136"/>
      <c r="AH40" s="136"/>
      <c r="AI40" s="136"/>
      <c r="AJ40" s="136"/>
      <c r="AK40" s="136"/>
    </row>
    <row r="41" spans="1:37" ht="15" x14ac:dyDescent="0.25">
      <c r="A41" s="339">
        <v>1721</v>
      </c>
      <c r="B41" s="366" t="s">
        <v>264</v>
      </c>
      <c r="C41" s="364">
        <v>13322568562</v>
      </c>
      <c r="D41" s="341" t="s">
        <v>192</v>
      </c>
      <c r="E41" s="344">
        <v>44679</v>
      </c>
      <c r="F41" s="346" t="s">
        <v>329</v>
      </c>
      <c r="G41" s="346" t="s">
        <v>132</v>
      </c>
      <c r="H41" s="373">
        <v>15</v>
      </c>
      <c r="I41" s="374">
        <v>8538.2284591374009</v>
      </c>
      <c r="J41" s="375">
        <v>4269.1142295687005</v>
      </c>
      <c r="K41" s="376"/>
      <c r="L41" s="376"/>
      <c r="M41" s="377">
        <v>0</v>
      </c>
      <c r="N41" s="377"/>
      <c r="O41" s="378"/>
      <c r="P41" s="379">
        <v>0</v>
      </c>
      <c r="Q41" s="377"/>
      <c r="R41" s="378"/>
      <c r="S41" s="379">
        <v>0</v>
      </c>
      <c r="T41" s="380">
        <v>4269.1142295687005</v>
      </c>
      <c r="U41" s="357" t="s">
        <v>325</v>
      </c>
      <c r="V41" s="202" t="s">
        <v>326</v>
      </c>
      <c r="W41" s="122"/>
      <c r="X41" s="128"/>
      <c r="Y41" s="129"/>
      <c r="Z41" s="130"/>
      <c r="AA41" s="131"/>
      <c r="AB41" s="132"/>
      <c r="AC41" s="131"/>
      <c r="AD41" s="133"/>
      <c r="AE41" s="134"/>
      <c r="AF41" s="135"/>
      <c r="AG41" s="136"/>
      <c r="AH41" s="136"/>
      <c r="AI41" s="136"/>
      <c r="AJ41" s="136"/>
      <c r="AK41" s="136"/>
    </row>
    <row r="42" spans="1:37" ht="15" x14ac:dyDescent="0.25">
      <c r="A42" s="339">
        <v>1686</v>
      </c>
      <c r="B42" s="367" t="s">
        <v>265</v>
      </c>
      <c r="C42" s="363">
        <v>12895688100</v>
      </c>
      <c r="D42" s="341" t="s">
        <v>193</v>
      </c>
      <c r="E42" s="344">
        <v>44613</v>
      </c>
      <c r="F42" s="346" t="s">
        <v>219</v>
      </c>
      <c r="G42" s="346" t="s">
        <v>133</v>
      </c>
      <c r="H42" s="373">
        <v>30</v>
      </c>
      <c r="I42" s="374">
        <v>12781.332056396144</v>
      </c>
      <c r="J42" s="375">
        <v>12781.332056396144</v>
      </c>
      <c r="K42" s="376"/>
      <c r="L42" s="376"/>
      <c r="M42" s="377">
        <v>0</v>
      </c>
      <c r="N42" s="377"/>
      <c r="O42" s="378"/>
      <c r="P42" s="379">
        <v>0</v>
      </c>
      <c r="Q42" s="377"/>
      <c r="R42" s="378"/>
      <c r="S42" s="379">
        <v>0</v>
      </c>
      <c r="T42" s="380">
        <v>12781.332056396144</v>
      </c>
      <c r="U42" s="357"/>
      <c r="V42" s="202"/>
      <c r="W42" s="122"/>
      <c r="X42" s="128"/>
      <c r="Y42" s="129"/>
      <c r="Z42" s="130"/>
      <c r="AA42" s="131"/>
      <c r="AB42" s="132"/>
      <c r="AC42" s="131"/>
      <c r="AD42" s="133"/>
      <c r="AE42" s="134"/>
      <c r="AF42" s="135"/>
      <c r="AG42" s="136"/>
      <c r="AH42" s="136"/>
      <c r="AI42" s="136"/>
      <c r="AJ42" s="136"/>
      <c r="AK42" s="136"/>
    </row>
    <row r="43" spans="1:37" s="118" customFormat="1" ht="15" x14ac:dyDescent="0.25">
      <c r="A43" s="339" t="s">
        <v>155</v>
      </c>
      <c r="B43" s="366" t="s">
        <v>266</v>
      </c>
      <c r="C43" s="364">
        <v>20481117479</v>
      </c>
      <c r="D43" s="341" t="s">
        <v>194</v>
      </c>
      <c r="E43" s="344">
        <v>44705</v>
      </c>
      <c r="F43" s="346" t="s">
        <v>219</v>
      </c>
      <c r="G43" s="401" t="s">
        <v>129</v>
      </c>
      <c r="H43" s="373">
        <v>30</v>
      </c>
      <c r="I43" s="374">
        <v>3707.1727687028574</v>
      </c>
      <c r="J43" s="375">
        <v>3707.1727687028574</v>
      </c>
      <c r="K43" s="382"/>
      <c r="L43" s="382"/>
      <c r="M43" s="383">
        <v>0</v>
      </c>
      <c r="N43" s="383"/>
      <c r="O43" s="384"/>
      <c r="P43" s="379">
        <v>0</v>
      </c>
      <c r="Q43" s="383"/>
      <c r="R43" s="384"/>
      <c r="S43" s="379">
        <v>0</v>
      </c>
      <c r="T43" s="380">
        <v>3707.1727687028574</v>
      </c>
      <c r="U43" s="357"/>
      <c r="V43" s="203"/>
      <c r="W43" s="199"/>
      <c r="X43" s="128"/>
      <c r="Y43" s="129"/>
      <c r="Z43" s="141"/>
      <c r="AA43" s="142"/>
      <c r="AB43" s="132"/>
      <c r="AC43" s="142"/>
      <c r="AD43" s="133"/>
      <c r="AE43" s="132"/>
      <c r="AF43" s="143"/>
      <c r="AG43" s="137"/>
      <c r="AH43" s="137"/>
      <c r="AI43" s="137"/>
      <c r="AJ43" s="137"/>
      <c r="AK43" s="137"/>
    </row>
    <row r="44" spans="1:37" ht="15" x14ac:dyDescent="0.25">
      <c r="A44" s="339" t="s">
        <v>156</v>
      </c>
      <c r="B44" s="367" t="s">
        <v>267</v>
      </c>
      <c r="C44" s="363">
        <v>16379651048</v>
      </c>
      <c r="D44" s="341" t="s">
        <v>195</v>
      </c>
      <c r="E44" s="344">
        <v>44699</v>
      </c>
      <c r="F44" s="346" t="s">
        <v>223</v>
      </c>
      <c r="G44" s="346" t="s">
        <v>130</v>
      </c>
      <c r="H44" s="373">
        <v>30</v>
      </c>
      <c r="I44" s="374">
        <v>4800.8853299485954</v>
      </c>
      <c r="J44" s="375">
        <v>4800.8853299485954</v>
      </c>
      <c r="K44" s="376"/>
      <c r="L44" s="376"/>
      <c r="M44" s="377">
        <v>0</v>
      </c>
      <c r="N44" s="377"/>
      <c r="O44" s="378"/>
      <c r="P44" s="379">
        <v>0</v>
      </c>
      <c r="Q44" s="377"/>
      <c r="R44" s="378"/>
      <c r="S44" s="379">
        <v>0</v>
      </c>
      <c r="T44" s="380">
        <v>4800.8853299485954</v>
      </c>
      <c r="U44" s="357"/>
      <c r="V44" s="122"/>
      <c r="W44" s="122"/>
      <c r="X44" s="128"/>
      <c r="Y44" s="129"/>
      <c r="Z44" s="130"/>
      <c r="AA44" s="131"/>
      <c r="AB44" s="132"/>
      <c r="AC44" s="131"/>
      <c r="AD44" s="133"/>
      <c r="AE44" s="134"/>
      <c r="AF44" s="135"/>
      <c r="AG44" s="136"/>
      <c r="AH44" s="136"/>
      <c r="AI44" s="136"/>
      <c r="AJ44" s="136"/>
      <c r="AK44" s="136"/>
    </row>
    <row r="45" spans="1:37" ht="15" x14ac:dyDescent="0.25">
      <c r="A45" s="339" t="s">
        <v>157</v>
      </c>
      <c r="B45" s="366" t="s">
        <v>268</v>
      </c>
      <c r="C45" s="364">
        <v>12600920104</v>
      </c>
      <c r="D45" s="341" t="s">
        <v>196</v>
      </c>
      <c r="E45" s="344">
        <v>44510</v>
      </c>
      <c r="F45" s="346" t="s">
        <v>227</v>
      </c>
      <c r="G45" s="346" t="s">
        <v>133</v>
      </c>
      <c r="H45" s="373">
        <v>30</v>
      </c>
      <c r="I45" s="374">
        <v>12781.332056396144</v>
      </c>
      <c r="J45" s="375">
        <v>12781.332056396144</v>
      </c>
      <c r="K45" s="376"/>
      <c r="L45" s="376"/>
      <c r="M45" s="377">
        <v>0</v>
      </c>
      <c r="N45" s="377"/>
      <c r="O45" s="378"/>
      <c r="P45" s="379">
        <v>0</v>
      </c>
      <c r="Q45" s="377"/>
      <c r="R45" s="378"/>
      <c r="S45" s="379">
        <v>0</v>
      </c>
      <c r="T45" s="380">
        <v>12781.332056396144</v>
      </c>
      <c r="U45" s="357"/>
      <c r="V45" s="201"/>
      <c r="W45" s="122"/>
      <c r="X45" s="128"/>
      <c r="Y45" s="129"/>
      <c r="Z45" s="130"/>
      <c r="AA45" s="131"/>
      <c r="AB45" s="132"/>
      <c r="AC45" s="131"/>
      <c r="AD45" s="133"/>
      <c r="AE45" s="134"/>
      <c r="AF45" s="135"/>
      <c r="AG45" s="136"/>
      <c r="AH45" s="136"/>
      <c r="AI45" s="136"/>
      <c r="AJ45" s="136"/>
      <c r="AK45" s="136"/>
    </row>
    <row r="46" spans="1:37" ht="15" x14ac:dyDescent="0.25">
      <c r="A46" s="385" t="s">
        <v>236</v>
      </c>
      <c r="B46" s="367" t="s">
        <v>269</v>
      </c>
      <c r="C46" s="363">
        <v>20707412484</v>
      </c>
      <c r="D46" s="400" t="s">
        <v>235</v>
      </c>
      <c r="E46" s="347">
        <v>45154</v>
      </c>
      <c r="F46" s="346" t="s">
        <v>292</v>
      </c>
      <c r="G46" s="346" t="s">
        <v>130</v>
      </c>
      <c r="H46" s="373">
        <v>16</v>
      </c>
      <c r="I46" s="374">
        <v>4800.8853299485954</v>
      </c>
      <c r="J46" s="375">
        <v>2560.4721759725844</v>
      </c>
      <c r="K46" s="376"/>
      <c r="L46" s="376"/>
      <c r="M46" s="377">
        <v>0</v>
      </c>
      <c r="N46" s="377"/>
      <c r="O46" s="378"/>
      <c r="P46" s="379">
        <v>0</v>
      </c>
      <c r="Q46" s="377"/>
      <c r="R46" s="378"/>
      <c r="S46" s="379">
        <v>0</v>
      </c>
      <c r="T46" s="380">
        <v>2560.4721759725844</v>
      </c>
      <c r="U46" s="357" t="s">
        <v>294</v>
      </c>
      <c r="V46" s="201"/>
      <c r="W46" s="122"/>
      <c r="X46" s="128"/>
      <c r="Y46" s="129"/>
      <c r="Z46" s="130"/>
      <c r="AA46" s="131"/>
      <c r="AB46" s="132"/>
      <c r="AC46" s="131"/>
      <c r="AD46" s="133"/>
      <c r="AE46" s="134"/>
      <c r="AF46" s="135"/>
      <c r="AG46" s="136"/>
      <c r="AH46" s="136"/>
      <c r="AI46" s="136"/>
      <c r="AJ46" s="136"/>
      <c r="AK46" s="136"/>
    </row>
    <row r="47" spans="1:37" ht="15" x14ac:dyDescent="0.25">
      <c r="A47" s="339" t="s">
        <v>158</v>
      </c>
      <c r="B47" s="366" t="s">
        <v>270</v>
      </c>
      <c r="C47" s="364">
        <v>21285821922</v>
      </c>
      <c r="D47" s="341" t="s">
        <v>197</v>
      </c>
      <c r="E47" s="344">
        <v>44704</v>
      </c>
      <c r="F47" s="346" t="s">
        <v>228</v>
      </c>
      <c r="G47" s="346" t="s">
        <v>130</v>
      </c>
      <c r="H47" s="373">
        <v>30</v>
      </c>
      <c r="I47" s="374">
        <v>4800.8853299485954</v>
      </c>
      <c r="J47" s="375">
        <v>4800.8853299485954</v>
      </c>
      <c r="K47" s="376"/>
      <c r="L47" s="376"/>
      <c r="M47" s="377">
        <v>0</v>
      </c>
      <c r="N47" s="377"/>
      <c r="O47" s="378">
        <v>0</v>
      </c>
      <c r="P47" s="379">
        <v>0</v>
      </c>
      <c r="Q47" s="377"/>
      <c r="R47" s="378"/>
      <c r="S47" s="379">
        <v>0</v>
      </c>
      <c r="T47" s="380">
        <v>4800.8853299485954</v>
      </c>
      <c r="U47" s="357"/>
      <c r="V47" s="201"/>
      <c r="W47" s="122"/>
      <c r="X47" s="128"/>
      <c r="Y47" s="129"/>
      <c r="Z47" s="130"/>
      <c r="AA47" s="131"/>
      <c r="AB47" s="132"/>
      <c r="AC47" s="131"/>
      <c r="AD47" s="133"/>
      <c r="AE47" s="134"/>
      <c r="AF47" s="135"/>
      <c r="AG47" s="136"/>
      <c r="AH47" s="136"/>
      <c r="AI47" s="136"/>
      <c r="AJ47" s="136"/>
      <c r="AK47" s="136"/>
    </row>
    <row r="48" spans="1:37" ht="15" x14ac:dyDescent="0.25">
      <c r="A48" s="339" t="s">
        <v>159</v>
      </c>
      <c r="B48" s="367" t="s">
        <v>271</v>
      </c>
      <c r="C48" s="363">
        <v>13041531134</v>
      </c>
      <c r="D48" s="341" t="s">
        <v>198</v>
      </c>
      <c r="E48" s="344">
        <v>44805</v>
      </c>
      <c r="F48" s="346" t="s">
        <v>219</v>
      </c>
      <c r="G48" s="346" t="s">
        <v>132</v>
      </c>
      <c r="H48" s="373">
        <v>30</v>
      </c>
      <c r="I48" s="374">
        <v>8538.2284591374009</v>
      </c>
      <c r="J48" s="375">
        <v>8538.2284591374009</v>
      </c>
      <c r="K48" s="376"/>
      <c r="L48" s="376"/>
      <c r="M48" s="377">
        <v>0</v>
      </c>
      <c r="N48" s="377"/>
      <c r="O48" s="378"/>
      <c r="P48" s="379">
        <v>0</v>
      </c>
      <c r="Q48" s="377"/>
      <c r="R48" s="378"/>
      <c r="S48" s="379">
        <v>0</v>
      </c>
      <c r="T48" s="380">
        <v>8538.2284591374009</v>
      </c>
      <c r="U48" s="357" t="s">
        <v>328</v>
      </c>
      <c r="V48" s="202" t="s">
        <v>305</v>
      </c>
      <c r="W48" s="122"/>
      <c r="X48" s="128"/>
      <c r="Y48" s="129"/>
      <c r="Z48" s="130"/>
      <c r="AA48" s="131"/>
      <c r="AB48" s="132"/>
      <c r="AC48" s="131"/>
      <c r="AD48" s="133"/>
      <c r="AE48" s="134"/>
      <c r="AF48" s="135"/>
      <c r="AG48" s="136"/>
      <c r="AH48" s="136"/>
      <c r="AI48" s="136"/>
      <c r="AJ48" s="136"/>
      <c r="AK48" s="136"/>
    </row>
    <row r="49" spans="1:37" ht="15" x14ac:dyDescent="0.25">
      <c r="A49" s="339">
        <v>1839</v>
      </c>
      <c r="B49" s="366" t="s">
        <v>272</v>
      </c>
      <c r="C49" s="364">
        <v>20754653891</v>
      </c>
      <c r="D49" s="341" t="s">
        <v>199</v>
      </c>
      <c r="E49" s="344">
        <v>45027</v>
      </c>
      <c r="F49" s="346" t="s">
        <v>219</v>
      </c>
      <c r="G49" s="346" t="s">
        <v>129</v>
      </c>
      <c r="H49" s="373">
        <v>30</v>
      </c>
      <c r="I49" s="374">
        <v>3707.1727687028574</v>
      </c>
      <c r="J49" s="375">
        <v>3707.1727687028574</v>
      </c>
      <c r="K49" s="376"/>
      <c r="L49" s="376"/>
      <c r="M49" s="377">
        <v>0</v>
      </c>
      <c r="N49" s="377"/>
      <c r="O49" s="378"/>
      <c r="P49" s="379">
        <v>0</v>
      </c>
      <c r="Q49" s="377"/>
      <c r="R49" s="378">
        <v>3</v>
      </c>
      <c r="S49" s="379">
        <v>370.71727687028579</v>
      </c>
      <c r="T49" s="380">
        <v>3336.4554918325716</v>
      </c>
      <c r="U49" s="357" t="s">
        <v>314</v>
      </c>
      <c r="V49" s="202" t="s">
        <v>306</v>
      </c>
      <c r="W49" s="122"/>
      <c r="X49" s="128"/>
      <c r="Y49" s="129"/>
      <c r="Z49" s="130"/>
      <c r="AA49" s="131"/>
      <c r="AB49" s="132"/>
      <c r="AC49" s="131"/>
      <c r="AD49" s="133"/>
      <c r="AE49" s="134"/>
      <c r="AF49" s="135"/>
      <c r="AG49" s="136"/>
      <c r="AH49" s="136"/>
      <c r="AI49" s="136"/>
      <c r="AJ49" s="136"/>
      <c r="AK49" s="136"/>
    </row>
    <row r="50" spans="1:37" ht="15" x14ac:dyDescent="0.25">
      <c r="A50" s="339" t="s">
        <v>160</v>
      </c>
      <c r="B50" s="367" t="s">
        <v>273</v>
      </c>
      <c r="C50" s="363">
        <v>12718749123</v>
      </c>
      <c r="D50" s="341" t="s">
        <v>200</v>
      </c>
      <c r="E50" s="344">
        <v>44510</v>
      </c>
      <c r="F50" s="346" t="s">
        <v>229</v>
      </c>
      <c r="G50" s="346" t="s">
        <v>133</v>
      </c>
      <c r="H50" s="373">
        <v>30</v>
      </c>
      <c r="I50" s="374">
        <v>12781.332056396144</v>
      </c>
      <c r="J50" s="375">
        <v>12781.332056396144</v>
      </c>
      <c r="K50" s="376"/>
      <c r="L50" s="376"/>
      <c r="M50" s="377">
        <v>0</v>
      </c>
      <c r="N50" s="377"/>
      <c r="O50" s="378"/>
      <c r="P50" s="379">
        <v>0</v>
      </c>
      <c r="Q50" s="377"/>
      <c r="R50" s="378">
        <v>1</v>
      </c>
      <c r="S50" s="379">
        <v>426.04440187987149</v>
      </c>
      <c r="T50" s="380">
        <v>12355.287654516273</v>
      </c>
      <c r="U50" s="357" t="s">
        <v>317</v>
      </c>
      <c r="V50" s="201" t="s">
        <v>308</v>
      </c>
      <c r="W50" s="122"/>
      <c r="X50" s="128"/>
      <c r="Y50" s="129"/>
      <c r="Z50" s="130"/>
      <c r="AA50" s="131"/>
      <c r="AB50" s="132"/>
      <c r="AC50" s="131"/>
      <c r="AD50" s="133"/>
      <c r="AE50" s="134"/>
      <c r="AF50" s="135"/>
      <c r="AG50" s="136"/>
      <c r="AH50" s="136"/>
      <c r="AI50" s="136"/>
      <c r="AJ50" s="136"/>
      <c r="AK50" s="136"/>
    </row>
    <row r="51" spans="1:37" ht="15" x14ac:dyDescent="0.25">
      <c r="A51" s="339" t="s">
        <v>161</v>
      </c>
      <c r="B51" s="366" t="s">
        <v>274</v>
      </c>
      <c r="C51" s="364">
        <v>20729230044</v>
      </c>
      <c r="D51" s="341" t="s">
        <v>201</v>
      </c>
      <c r="E51" s="344">
        <v>44510</v>
      </c>
      <c r="F51" s="346" t="s">
        <v>220</v>
      </c>
      <c r="G51" s="346" t="s">
        <v>132</v>
      </c>
      <c r="H51" s="373">
        <v>30</v>
      </c>
      <c r="I51" s="374">
        <v>8538.2284591374009</v>
      </c>
      <c r="J51" s="375">
        <v>8538.2284591374009</v>
      </c>
      <c r="K51" s="376"/>
      <c r="L51" s="376"/>
      <c r="M51" s="377">
        <v>0</v>
      </c>
      <c r="N51" s="377"/>
      <c r="O51" s="378"/>
      <c r="P51" s="379">
        <v>0</v>
      </c>
      <c r="Q51" s="377"/>
      <c r="R51" s="378"/>
      <c r="S51" s="379">
        <v>0</v>
      </c>
      <c r="T51" s="380">
        <v>8538.2284591374009</v>
      </c>
      <c r="U51" s="357"/>
      <c r="V51" s="122"/>
      <c r="W51" s="122"/>
      <c r="X51" s="128"/>
      <c r="Y51" s="129"/>
      <c r="Z51" s="130"/>
      <c r="AA51" s="131"/>
      <c r="AB51" s="132"/>
      <c r="AC51" s="131"/>
      <c r="AD51" s="133"/>
      <c r="AE51" s="134"/>
      <c r="AF51" s="135"/>
      <c r="AG51" s="136"/>
      <c r="AH51" s="136"/>
      <c r="AI51" s="136"/>
      <c r="AJ51" s="136"/>
      <c r="AK51" s="136"/>
    </row>
    <row r="52" spans="1:37" ht="15" x14ac:dyDescent="0.25">
      <c r="A52" s="339" t="s">
        <v>162</v>
      </c>
      <c r="B52" s="367" t="s">
        <v>275</v>
      </c>
      <c r="C52" s="363">
        <v>12360972024</v>
      </c>
      <c r="D52" s="341" t="s">
        <v>202</v>
      </c>
      <c r="E52" s="344">
        <v>44921</v>
      </c>
      <c r="F52" s="346" t="s">
        <v>219</v>
      </c>
      <c r="G52" s="401" t="s">
        <v>129</v>
      </c>
      <c r="H52" s="373">
        <v>30</v>
      </c>
      <c r="I52" s="374">
        <v>3707.1727687028574</v>
      </c>
      <c r="J52" s="375">
        <v>3707.1727687028574</v>
      </c>
      <c r="K52" s="376"/>
      <c r="L52" s="376"/>
      <c r="M52" s="377">
        <v>0</v>
      </c>
      <c r="N52" s="377"/>
      <c r="O52" s="378"/>
      <c r="P52" s="379">
        <v>0</v>
      </c>
      <c r="Q52" s="377"/>
      <c r="R52" s="378"/>
      <c r="S52" s="379">
        <v>0</v>
      </c>
      <c r="T52" s="380">
        <v>3707.1727687028574</v>
      </c>
      <c r="U52" s="357"/>
      <c r="V52" s="203"/>
      <c r="W52" s="122"/>
      <c r="X52" s="128"/>
      <c r="Y52" s="129"/>
      <c r="Z52" s="130"/>
      <c r="AA52" s="131"/>
      <c r="AB52" s="132"/>
      <c r="AC52" s="131"/>
      <c r="AD52" s="133"/>
      <c r="AE52" s="134"/>
      <c r="AF52" s="135"/>
      <c r="AG52" s="136"/>
      <c r="AH52" s="136"/>
      <c r="AI52" s="136"/>
      <c r="AJ52" s="136"/>
      <c r="AK52" s="136"/>
    </row>
    <row r="53" spans="1:37" ht="15" x14ac:dyDescent="0.25">
      <c r="A53" s="339" t="s">
        <v>138</v>
      </c>
      <c r="B53" s="366" t="s">
        <v>276</v>
      </c>
      <c r="C53" s="364">
        <v>10888968814</v>
      </c>
      <c r="D53" s="341" t="s">
        <v>203</v>
      </c>
      <c r="E53" s="344">
        <v>44522</v>
      </c>
      <c r="F53" s="346" t="s">
        <v>219</v>
      </c>
      <c r="G53" s="346" t="s">
        <v>129</v>
      </c>
      <c r="H53" s="373">
        <v>30</v>
      </c>
      <c r="I53" s="374">
        <v>3707.1727687028574</v>
      </c>
      <c r="J53" s="375">
        <v>3707.1727687028574</v>
      </c>
      <c r="K53" s="376"/>
      <c r="L53" s="376"/>
      <c r="M53" s="377">
        <v>0</v>
      </c>
      <c r="N53" s="377"/>
      <c r="O53" s="378"/>
      <c r="P53" s="379">
        <v>0</v>
      </c>
      <c r="Q53" s="377"/>
      <c r="R53" s="378">
        <v>2</v>
      </c>
      <c r="S53" s="379">
        <v>247.14485124685717</v>
      </c>
      <c r="T53" s="380">
        <v>3460.0279174560001</v>
      </c>
      <c r="U53" s="357" t="s">
        <v>327</v>
      </c>
      <c r="V53" s="202" t="s">
        <v>322</v>
      </c>
      <c r="W53" s="122"/>
      <c r="X53" s="128"/>
      <c r="Y53" s="129"/>
      <c r="Z53" s="130"/>
      <c r="AA53" s="131"/>
      <c r="AB53" s="132"/>
      <c r="AC53" s="131"/>
      <c r="AD53" s="133"/>
      <c r="AE53" s="134"/>
      <c r="AF53" s="135"/>
      <c r="AG53" s="136"/>
      <c r="AH53" s="136"/>
      <c r="AI53" s="136"/>
      <c r="AJ53" s="136"/>
      <c r="AK53" s="136"/>
    </row>
    <row r="54" spans="1:37" ht="15" x14ac:dyDescent="0.25">
      <c r="A54" s="340" t="s">
        <v>139</v>
      </c>
      <c r="B54" s="367" t="s">
        <v>277</v>
      </c>
      <c r="C54" s="363">
        <v>20754585535</v>
      </c>
      <c r="D54" s="341" t="s">
        <v>204</v>
      </c>
      <c r="E54" s="344">
        <v>44510</v>
      </c>
      <c r="F54" s="345" t="s">
        <v>219</v>
      </c>
      <c r="G54" s="346" t="s">
        <v>131</v>
      </c>
      <c r="H54" s="373">
        <v>20</v>
      </c>
      <c r="I54" s="374">
        <v>5894.3183837674878</v>
      </c>
      <c r="J54" s="375">
        <v>3929.5455891783249</v>
      </c>
      <c r="K54" s="376"/>
      <c r="L54" s="376"/>
      <c r="M54" s="377">
        <v>0</v>
      </c>
      <c r="N54" s="377"/>
      <c r="O54" s="378"/>
      <c r="P54" s="379">
        <v>0</v>
      </c>
      <c r="Q54" s="377"/>
      <c r="R54" s="378"/>
      <c r="S54" s="379">
        <v>0</v>
      </c>
      <c r="T54" s="380">
        <v>3929.5455891783249</v>
      </c>
      <c r="U54" s="357" t="s">
        <v>295</v>
      </c>
      <c r="V54" s="202" t="s">
        <v>322</v>
      </c>
      <c r="W54" s="122"/>
      <c r="X54" s="128"/>
      <c r="Y54" s="129"/>
      <c r="Z54" s="130"/>
      <c r="AA54" s="131"/>
      <c r="AB54" s="132"/>
      <c r="AC54" s="131"/>
      <c r="AD54" s="133"/>
      <c r="AE54" s="134"/>
      <c r="AF54" s="135"/>
      <c r="AG54" s="136"/>
      <c r="AH54" s="136"/>
      <c r="AI54" s="136"/>
      <c r="AJ54" s="136"/>
      <c r="AK54" s="136"/>
    </row>
    <row r="55" spans="1:37" ht="15" x14ac:dyDescent="0.25">
      <c r="A55" s="340">
        <v>1807</v>
      </c>
      <c r="B55" s="366" t="s">
        <v>278</v>
      </c>
      <c r="C55" s="364">
        <v>12883933121</v>
      </c>
      <c r="D55" s="341" t="s">
        <v>205</v>
      </c>
      <c r="E55" s="344">
        <v>44964</v>
      </c>
      <c r="F55" s="346" t="s">
        <v>230</v>
      </c>
      <c r="G55" s="346" t="s">
        <v>131</v>
      </c>
      <c r="H55" s="373">
        <v>30</v>
      </c>
      <c r="I55" s="374">
        <v>5894.3183837674878</v>
      </c>
      <c r="J55" s="375">
        <v>5894.3183837674878</v>
      </c>
      <c r="K55" s="376"/>
      <c r="L55" s="376"/>
      <c r="M55" s="377">
        <v>0</v>
      </c>
      <c r="N55" s="377"/>
      <c r="O55" s="378"/>
      <c r="P55" s="379">
        <v>0</v>
      </c>
      <c r="Q55" s="377"/>
      <c r="R55" s="378"/>
      <c r="S55" s="379">
        <v>0</v>
      </c>
      <c r="T55" s="380">
        <v>5894.3183837674878</v>
      </c>
      <c r="U55" s="357" t="s">
        <v>314</v>
      </c>
      <c r="V55" s="122" t="s">
        <v>310</v>
      </c>
      <c r="W55" s="122"/>
      <c r="X55" s="128"/>
      <c r="Y55" s="129"/>
      <c r="Z55" s="130"/>
      <c r="AA55" s="131"/>
      <c r="AB55" s="132"/>
      <c r="AC55" s="131"/>
      <c r="AD55" s="133"/>
      <c r="AE55" s="134"/>
      <c r="AF55" s="135"/>
      <c r="AG55" s="136"/>
      <c r="AH55" s="136"/>
      <c r="AI55" s="136"/>
      <c r="AJ55" s="136"/>
      <c r="AK55" s="136"/>
    </row>
    <row r="56" spans="1:37" ht="15" x14ac:dyDescent="0.25">
      <c r="A56" s="340" t="s">
        <v>140</v>
      </c>
      <c r="B56" s="367" t="s">
        <v>279</v>
      </c>
      <c r="C56" s="363">
        <v>12806854093</v>
      </c>
      <c r="D56" s="341" t="s">
        <v>206</v>
      </c>
      <c r="E56" s="344">
        <v>44510</v>
      </c>
      <c r="F56" s="345" t="s">
        <v>231</v>
      </c>
      <c r="G56" s="346" t="s">
        <v>133</v>
      </c>
      <c r="H56" s="373">
        <v>30</v>
      </c>
      <c r="I56" s="374">
        <v>12781.332056396144</v>
      </c>
      <c r="J56" s="375">
        <v>12781.332056396144</v>
      </c>
      <c r="K56" s="376"/>
      <c r="L56" s="376"/>
      <c r="M56" s="377">
        <v>0</v>
      </c>
      <c r="N56" s="377"/>
      <c r="O56" s="378"/>
      <c r="P56" s="379">
        <v>0</v>
      </c>
      <c r="Q56" s="377"/>
      <c r="R56" s="378"/>
      <c r="S56" s="379">
        <v>0</v>
      </c>
      <c r="T56" s="380">
        <v>12781.332056396144</v>
      </c>
      <c r="U56" s="357"/>
      <c r="V56" s="122"/>
      <c r="W56" s="122"/>
      <c r="X56" s="128"/>
      <c r="Y56" s="129"/>
      <c r="Z56" s="130"/>
      <c r="AA56" s="131"/>
      <c r="AB56" s="132"/>
      <c r="AC56" s="131"/>
      <c r="AD56" s="133"/>
      <c r="AE56" s="134"/>
      <c r="AF56" s="135"/>
      <c r="AG56" s="136"/>
      <c r="AH56" s="136"/>
      <c r="AI56" s="136"/>
      <c r="AJ56" s="136"/>
      <c r="AK56" s="136"/>
    </row>
    <row r="57" spans="1:37" ht="15" x14ac:dyDescent="0.25">
      <c r="A57" s="340" t="s">
        <v>141</v>
      </c>
      <c r="B57" s="366" t="s">
        <v>280</v>
      </c>
      <c r="C57" s="364">
        <v>19037725824</v>
      </c>
      <c r="D57" s="341" t="s">
        <v>207</v>
      </c>
      <c r="E57" s="344">
        <v>44510</v>
      </c>
      <c r="F57" s="345" t="s">
        <v>232</v>
      </c>
      <c r="G57" s="346" t="s">
        <v>132</v>
      </c>
      <c r="H57" s="373">
        <v>23</v>
      </c>
      <c r="I57" s="374">
        <v>8538.2284591374009</v>
      </c>
      <c r="J57" s="375">
        <v>6545.9751520053405</v>
      </c>
      <c r="K57" s="376"/>
      <c r="L57" s="376"/>
      <c r="M57" s="377">
        <v>0</v>
      </c>
      <c r="N57" s="377"/>
      <c r="O57" s="378"/>
      <c r="P57" s="379">
        <v>0</v>
      </c>
      <c r="Q57" s="377"/>
      <c r="R57" s="378"/>
      <c r="S57" s="379">
        <v>0</v>
      </c>
      <c r="T57" s="380">
        <v>6545.9751520053405</v>
      </c>
      <c r="U57" s="357" t="s">
        <v>296</v>
      </c>
      <c r="V57" s="122"/>
      <c r="W57" s="122"/>
      <c r="X57" s="128"/>
      <c r="Y57" s="129"/>
      <c r="Z57" s="130"/>
      <c r="AA57" s="131"/>
      <c r="AB57" s="132"/>
      <c r="AC57" s="131"/>
      <c r="AD57" s="133"/>
      <c r="AE57" s="134"/>
      <c r="AF57" s="135"/>
      <c r="AG57" s="136"/>
      <c r="AH57" s="136"/>
      <c r="AI57" s="136"/>
      <c r="AJ57" s="136"/>
      <c r="AK57" s="136"/>
    </row>
    <row r="58" spans="1:37" ht="15" x14ac:dyDescent="0.25">
      <c r="A58" s="340">
        <v>1633</v>
      </c>
      <c r="B58" s="367" t="s">
        <v>281</v>
      </c>
      <c r="C58" s="363">
        <v>13556171162</v>
      </c>
      <c r="D58" s="341" t="s">
        <v>208</v>
      </c>
      <c r="E58" s="344">
        <v>44553</v>
      </c>
      <c r="F58" s="345" t="s">
        <v>219</v>
      </c>
      <c r="G58" s="346" t="s">
        <v>133</v>
      </c>
      <c r="H58" s="373">
        <v>30</v>
      </c>
      <c r="I58" s="374">
        <v>12781.332056396144</v>
      </c>
      <c r="J58" s="375">
        <v>12781.332056396144</v>
      </c>
      <c r="K58" s="376"/>
      <c r="L58" s="376"/>
      <c r="M58" s="377">
        <v>0</v>
      </c>
      <c r="N58" s="377"/>
      <c r="O58" s="378"/>
      <c r="P58" s="379">
        <v>0</v>
      </c>
      <c r="Q58" s="377"/>
      <c r="R58" s="378"/>
      <c r="S58" s="379">
        <v>0</v>
      </c>
      <c r="T58" s="380">
        <v>12781.332056396144</v>
      </c>
      <c r="U58" s="357"/>
      <c r="V58" s="202"/>
      <c r="W58" s="122"/>
      <c r="X58" s="128"/>
      <c r="Y58" s="129"/>
      <c r="Z58" s="130"/>
      <c r="AA58" s="131"/>
      <c r="AB58" s="132"/>
      <c r="AC58" s="131"/>
      <c r="AD58" s="133"/>
      <c r="AE58" s="134"/>
      <c r="AF58" s="135"/>
      <c r="AG58" s="136"/>
      <c r="AH58" s="136"/>
      <c r="AI58" s="136"/>
      <c r="AJ58" s="136"/>
      <c r="AK58" s="136"/>
    </row>
    <row r="59" spans="1:37" ht="15" x14ac:dyDescent="0.25">
      <c r="A59" s="340" t="s">
        <v>163</v>
      </c>
      <c r="B59" s="366" t="s">
        <v>282</v>
      </c>
      <c r="C59" s="364">
        <v>16667278288</v>
      </c>
      <c r="D59" s="341" t="s">
        <v>209</v>
      </c>
      <c r="E59" s="344">
        <v>44510</v>
      </c>
      <c r="F59" s="345" t="s">
        <v>219</v>
      </c>
      <c r="G59" s="346" t="s">
        <v>131</v>
      </c>
      <c r="H59" s="373">
        <v>30</v>
      </c>
      <c r="I59" s="374">
        <v>5894.3183837674878</v>
      </c>
      <c r="J59" s="375">
        <v>5894.3183837674878</v>
      </c>
      <c r="K59" s="376"/>
      <c r="L59" s="376"/>
      <c r="M59" s="377">
        <v>0</v>
      </c>
      <c r="N59" s="377"/>
      <c r="O59" s="378"/>
      <c r="P59" s="379">
        <v>0</v>
      </c>
      <c r="Q59" s="377"/>
      <c r="R59" s="378"/>
      <c r="S59" s="379">
        <v>0</v>
      </c>
      <c r="T59" s="380">
        <v>5894.3183837674878</v>
      </c>
      <c r="U59" s="357"/>
      <c r="V59" s="202"/>
      <c r="W59" s="122"/>
      <c r="X59" s="128"/>
      <c r="Y59" s="129"/>
      <c r="Z59" s="130"/>
      <c r="AA59" s="131"/>
      <c r="AB59" s="132"/>
      <c r="AC59" s="131"/>
      <c r="AD59" s="133"/>
      <c r="AE59" s="134"/>
      <c r="AF59" s="135"/>
      <c r="AG59" s="136"/>
      <c r="AH59" s="136"/>
      <c r="AI59" s="136"/>
      <c r="AJ59" s="136"/>
      <c r="AK59" s="136"/>
    </row>
    <row r="60" spans="1:37" s="118" customFormat="1" ht="15" x14ac:dyDescent="0.25">
      <c r="A60" s="339" t="s">
        <v>164</v>
      </c>
      <c r="B60" s="367" t="s">
        <v>283</v>
      </c>
      <c r="C60" s="363">
        <v>12735455094</v>
      </c>
      <c r="D60" s="341" t="s">
        <v>210</v>
      </c>
      <c r="E60" s="344">
        <v>44522</v>
      </c>
      <c r="F60" s="346" t="s">
        <v>219</v>
      </c>
      <c r="G60" s="401" t="s">
        <v>129</v>
      </c>
      <c r="H60" s="373">
        <v>30</v>
      </c>
      <c r="I60" s="374">
        <v>3707.1727687028574</v>
      </c>
      <c r="J60" s="375">
        <v>3707.1727687028574</v>
      </c>
      <c r="K60" s="382"/>
      <c r="L60" s="382"/>
      <c r="M60" s="383">
        <v>0</v>
      </c>
      <c r="N60" s="383"/>
      <c r="O60" s="384"/>
      <c r="P60" s="379">
        <v>0</v>
      </c>
      <c r="Q60" s="383"/>
      <c r="R60" s="384"/>
      <c r="S60" s="379">
        <v>0</v>
      </c>
      <c r="T60" s="380">
        <v>3707.1727687028574</v>
      </c>
      <c r="U60" s="357"/>
      <c r="V60" s="203"/>
      <c r="W60" s="199"/>
      <c r="X60" s="128"/>
      <c r="Y60" s="129"/>
      <c r="Z60" s="141"/>
      <c r="AA60" s="142"/>
      <c r="AB60" s="132"/>
      <c r="AC60" s="142"/>
      <c r="AD60" s="133"/>
      <c r="AE60" s="132"/>
      <c r="AF60" s="143"/>
      <c r="AG60" s="137"/>
      <c r="AH60" s="137"/>
      <c r="AI60" s="137"/>
      <c r="AJ60" s="137"/>
      <c r="AK60" s="137"/>
    </row>
    <row r="61" spans="1:37" ht="15" x14ac:dyDescent="0.25">
      <c r="A61" s="339" t="s">
        <v>165</v>
      </c>
      <c r="B61" s="366" t="s">
        <v>284</v>
      </c>
      <c r="C61" s="364">
        <v>21018815653</v>
      </c>
      <c r="D61" s="341" t="s">
        <v>211</v>
      </c>
      <c r="E61" s="344">
        <v>44510</v>
      </c>
      <c r="F61" s="346" t="s">
        <v>233</v>
      </c>
      <c r="G61" s="346" t="s">
        <v>131</v>
      </c>
      <c r="H61" s="373">
        <v>30</v>
      </c>
      <c r="I61" s="374">
        <v>5894.3183837674878</v>
      </c>
      <c r="J61" s="375">
        <v>5894.3183837674878</v>
      </c>
      <c r="K61" s="376"/>
      <c r="L61" s="376"/>
      <c r="M61" s="377">
        <v>0</v>
      </c>
      <c r="N61" s="377"/>
      <c r="O61" s="378"/>
      <c r="P61" s="379">
        <v>0</v>
      </c>
      <c r="Q61" s="377"/>
      <c r="R61" s="378"/>
      <c r="S61" s="379">
        <v>0</v>
      </c>
      <c r="T61" s="380">
        <v>5894.3183837674878</v>
      </c>
      <c r="U61" s="357"/>
      <c r="V61" s="122"/>
      <c r="W61" s="122"/>
      <c r="X61" s="128"/>
      <c r="Y61" s="129"/>
      <c r="Z61" s="130"/>
      <c r="AA61" s="131"/>
      <c r="AB61" s="132"/>
      <c r="AC61" s="131"/>
      <c r="AD61" s="133"/>
      <c r="AE61" s="134"/>
      <c r="AF61" s="135"/>
      <c r="AG61" s="136"/>
      <c r="AH61" s="136"/>
      <c r="AI61" s="136"/>
      <c r="AJ61" s="136"/>
      <c r="AK61" s="136"/>
    </row>
    <row r="62" spans="1:37" s="118" customFormat="1" ht="15" x14ac:dyDescent="0.25">
      <c r="A62" s="339">
        <v>1631</v>
      </c>
      <c r="B62" s="367" t="s">
        <v>285</v>
      </c>
      <c r="C62" s="363">
        <v>16559900291</v>
      </c>
      <c r="D62" s="341" t="s">
        <v>212</v>
      </c>
      <c r="E62" s="344">
        <v>44551</v>
      </c>
      <c r="F62" s="346" t="s">
        <v>219</v>
      </c>
      <c r="G62" s="401" t="s">
        <v>129</v>
      </c>
      <c r="H62" s="373">
        <v>30</v>
      </c>
      <c r="I62" s="374">
        <v>3707.1727687028574</v>
      </c>
      <c r="J62" s="375">
        <v>3707.1727687028574</v>
      </c>
      <c r="K62" s="382"/>
      <c r="L62" s="382"/>
      <c r="M62" s="383">
        <v>0</v>
      </c>
      <c r="N62" s="383"/>
      <c r="O62" s="384"/>
      <c r="P62" s="379">
        <v>0</v>
      </c>
      <c r="Q62" s="383"/>
      <c r="R62" s="399">
        <v>3</v>
      </c>
      <c r="S62" s="379">
        <v>370.71727687028579</v>
      </c>
      <c r="T62" s="380">
        <v>3336.4554918325716</v>
      </c>
      <c r="U62" s="357" t="s">
        <v>316</v>
      </c>
      <c r="V62" s="202" t="s">
        <v>306</v>
      </c>
      <c r="W62" s="199"/>
      <c r="X62" s="128"/>
      <c r="Y62" s="129"/>
      <c r="Z62" s="141"/>
      <c r="AA62" s="142"/>
      <c r="AB62" s="132"/>
      <c r="AC62" s="142"/>
      <c r="AD62" s="133"/>
      <c r="AE62" s="132"/>
      <c r="AF62" s="143"/>
      <c r="AG62" s="137"/>
      <c r="AH62" s="137"/>
      <c r="AI62" s="137"/>
      <c r="AJ62" s="137"/>
      <c r="AK62" s="137"/>
    </row>
    <row r="63" spans="1:37" ht="15" x14ac:dyDescent="0.25">
      <c r="A63" s="339">
        <v>1869</v>
      </c>
      <c r="B63" s="366" t="s">
        <v>286</v>
      </c>
      <c r="C63" s="364">
        <v>12513719478</v>
      </c>
      <c r="D63" s="341" t="s">
        <v>213</v>
      </c>
      <c r="E63" s="344">
        <v>45125</v>
      </c>
      <c r="F63" s="346" t="s">
        <v>227</v>
      </c>
      <c r="G63" s="346" t="s">
        <v>133</v>
      </c>
      <c r="H63" s="373">
        <v>30</v>
      </c>
      <c r="I63" s="374">
        <v>12781.332056396144</v>
      </c>
      <c r="J63" s="375">
        <v>12781.332056396144</v>
      </c>
      <c r="K63" s="376"/>
      <c r="L63" s="376"/>
      <c r="M63" s="377">
        <v>0</v>
      </c>
      <c r="N63" s="377"/>
      <c r="O63" s="378"/>
      <c r="P63" s="379">
        <v>0</v>
      </c>
      <c r="Q63" s="377"/>
      <c r="R63" s="378"/>
      <c r="S63" s="379">
        <v>0</v>
      </c>
      <c r="T63" s="380">
        <v>12781.332056396144</v>
      </c>
      <c r="U63" s="357"/>
      <c r="V63" s="122"/>
      <c r="W63" s="122"/>
      <c r="X63" s="128"/>
      <c r="Y63" s="129"/>
      <c r="Z63" s="130"/>
      <c r="AA63" s="131"/>
      <c r="AB63" s="132"/>
      <c r="AC63" s="131"/>
      <c r="AD63" s="133"/>
      <c r="AE63" s="134"/>
      <c r="AF63" s="135"/>
      <c r="AG63" s="136"/>
      <c r="AH63" s="136"/>
      <c r="AI63" s="136"/>
      <c r="AJ63" s="136"/>
      <c r="AK63" s="136"/>
    </row>
    <row r="64" spans="1:37" ht="15" x14ac:dyDescent="0.25">
      <c r="A64" s="340">
        <v>1704</v>
      </c>
      <c r="B64" s="367" t="s">
        <v>287</v>
      </c>
      <c r="C64" s="363">
        <v>12806345121</v>
      </c>
      <c r="D64" s="341" t="s">
        <v>214</v>
      </c>
      <c r="E64" s="344">
        <v>44655</v>
      </c>
      <c r="F64" s="346" t="s">
        <v>219</v>
      </c>
      <c r="G64" s="345" t="s">
        <v>131</v>
      </c>
      <c r="H64" s="373">
        <v>30</v>
      </c>
      <c r="I64" s="374">
        <v>5894.3183837674878</v>
      </c>
      <c r="J64" s="375">
        <v>5894.3183837674878</v>
      </c>
      <c r="K64" s="376"/>
      <c r="L64" s="376"/>
      <c r="M64" s="377">
        <v>0</v>
      </c>
      <c r="N64" s="377"/>
      <c r="O64" s="378"/>
      <c r="P64" s="379">
        <v>0</v>
      </c>
      <c r="Q64" s="377"/>
      <c r="R64" s="399"/>
      <c r="S64" s="379">
        <v>0</v>
      </c>
      <c r="T64" s="380">
        <v>5894.3183837674878</v>
      </c>
      <c r="U64" s="357" t="s">
        <v>328</v>
      </c>
      <c r="V64" s="202" t="s">
        <v>304</v>
      </c>
      <c r="W64" s="122"/>
      <c r="X64" s="128"/>
      <c r="Y64" s="129"/>
      <c r="Z64" s="130"/>
      <c r="AA64" s="131"/>
      <c r="AB64" s="132"/>
      <c r="AC64" s="131"/>
      <c r="AD64" s="133"/>
      <c r="AE64" s="134"/>
      <c r="AF64" s="135"/>
      <c r="AG64" s="136"/>
      <c r="AH64" s="136"/>
      <c r="AI64" s="136"/>
      <c r="AJ64" s="136"/>
      <c r="AK64" s="136"/>
    </row>
    <row r="65" spans="1:37" ht="15" x14ac:dyDescent="0.25">
      <c r="A65" s="340">
        <v>1707</v>
      </c>
      <c r="B65" s="366" t="s">
        <v>288</v>
      </c>
      <c r="C65" s="364">
        <v>12379997294</v>
      </c>
      <c r="D65" s="341" t="s">
        <v>215</v>
      </c>
      <c r="E65" s="344">
        <v>44656</v>
      </c>
      <c r="F65" s="346" t="s">
        <v>291</v>
      </c>
      <c r="G65" s="345" t="s">
        <v>133</v>
      </c>
      <c r="H65" s="373">
        <v>30</v>
      </c>
      <c r="I65" s="374">
        <v>12781.332056396144</v>
      </c>
      <c r="J65" s="375">
        <v>12781.332056396144</v>
      </c>
      <c r="K65" s="376"/>
      <c r="L65" s="376"/>
      <c r="M65" s="377">
        <v>0</v>
      </c>
      <c r="N65" s="377"/>
      <c r="O65" s="378"/>
      <c r="P65" s="379">
        <v>0</v>
      </c>
      <c r="Q65" s="377"/>
      <c r="R65" s="378"/>
      <c r="S65" s="379">
        <v>0</v>
      </c>
      <c r="T65" s="380">
        <v>12781.332056396144</v>
      </c>
      <c r="U65" s="357"/>
      <c r="V65" s="122"/>
      <c r="W65" s="122"/>
      <c r="X65" s="128"/>
      <c r="Y65" s="129"/>
      <c r="Z65" s="130"/>
      <c r="AA65" s="131"/>
      <c r="AB65" s="132"/>
      <c r="AC65" s="131"/>
      <c r="AD65" s="133"/>
      <c r="AE65" s="134"/>
      <c r="AF65" s="135"/>
      <c r="AG65" s="136"/>
      <c r="AH65" s="136"/>
      <c r="AI65" s="136"/>
      <c r="AJ65" s="136"/>
      <c r="AK65" s="136"/>
    </row>
    <row r="66" spans="1:37" thickBot="1" x14ac:dyDescent="0.3">
      <c r="A66" s="340">
        <v>1870</v>
      </c>
      <c r="B66" s="367" t="s">
        <v>289</v>
      </c>
      <c r="C66" s="370">
        <v>16270211728</v>
      </c>
      <c r="D66" s="341" t="s">
        <v>216</v>
      </c>
      <c r="E66" s="344">
        <v>45126</v>
      </c>
      <c r="F66" s="345" t="s">
        <v>234</v>
      </c>
      <c r="G66" s="345" t="s">
        <v>130</v>
      </c>
      <c r="H66" s="373">
        <v>30</v>
      </c>
      <c r="I66" s="374">
        <v>4800.8853299485954</v>
      </c>
      <c r="J66" s="375">
        <v>4800.8853299485954</v>
      </c>
      <c r="K66" s="376"/>
      <c r="L66" s="376"/>
      <c r="M66" s="377">
        <v>0</v>
      </c>
      <c r="N66" s="377"/>
      <c r="O66" s="378"/>
      <c r="P66" s="379">
        <v>0</v>
      </c>
      <c r="Q66" s="377"/>
      <c r="R66" s="378"/>
      <c r="S66" s="379">
        <v>0</v>
      </c>
      <c r="T66" s="380">
        <v>4800.8853299485954</v>
      </c>
      <c r="U66" s="357"/>
      <c r="V66" s="122"/>
      <c r="W66" s="122"/>
      <c r="X66" s="128"/>
      <c r="Y66" s="129"/>
      <c r="Z66" s="130"/>
      <c r="AA66" s="131"/>
      <c r="AB66" s="132"/>
      <c r="AC66" s="131"/>
      <c r="AD66" s="133"/>
      <c r="AE66" s="134"/>
      <c r="AF66" s="135"/>
      <c r="AG66" s="136"/>
      <c r="AH66" s="136"/>
      <c r="AI66" s="136"/>
      <c r="AJ66" s="136"/>
      <c r="AK66" s="136"/>
    </row>
    <row r="67" spans="1:37" thickBot="1" x14ac:dyDescent="0.3">
      <c r="A67" s="340">
        <v>1705</v>
      </c>
      <c r="B67" s="368" t="s">
        <v>290</v>
      </c>
      <c r="C67" s="371">
        <v>16057539762</v>
      </c>
      <c r="D67" s="341" t="s">
        <v>217</v>
      </c>
      <c r="E67" s="344">
        <v>44655</v>
      </c>
      <c r="F67" s="345" t="s">
        <v>219</v>
      </c>
      <c r="G67" s="381" t="s">
        <v>129</v>
      </c>
      <c r="H67" s="373">
        <v>30</v>
      </c>
      <c r="I67" s="374">
        <v>3707.1727687028574</v>
      </c>
      <c r="J67" s="375">
        <v>3707.1727687028574</v>
      </c>
      <c r="K67" s="376"/>
      <c r="L67" s="376"/>
      <c r="M67" s="377">
        <v>0</v>
      </c>
      <c r="N67" s="377"/>
      <c r="O67" s="378"/>
      <c r="P67" s="379">
        <v>0</v>
      </c>
      <c r="Q67" s="377"/>
      <c r="R67" s="378"/>
      <c r="S67" s="379">
        <v>0</v>
      </c>
      <c r="T67" s="380">
        <v>3707.1727687028574</v>
      </c>
      <c r="U67" s="357"/>
      <c r="V67" s="202"/>
      <c r="W67" s="122"/>
      <c r="X67" s="128"/>
      <c r="Y67" s="129"/>
      <c r="Z67" s="130"/>
      <c r="AA67" s="131"/>
      <c r="AB67" s="132"/>
      <c r="AC67" s="131"/>
      <c r="AD67" s="133"/>
      <c r="AE67" s="134"/>
      <c r="AF67" s="135"/>
      <c r="AG67" s="136"/>
      <c r="AH67" s="136"/>
      <c r="AI67" s="136"/>
      <c r="AJ67" s="136"/>
      <c r="AK67" s="136"/>
    </row>
    <row r="68" spans="1:37" thickBot="1" x14ac:dyDescent="0.3">
      <c r="A68" s="340"/>
      <c r="B68" s="386"/>
      <c r="C68" s="387"/>
      <c r="D68" s="341"/>
      <c r="E68" s="344"/>
      <c r="F68" s="345"/>
      <c r="G68" s="381"/>
      <c r="H68" s="373"/>
      <c r="I68" s="374"/>
      <c r="J68" s="375">
        <v>0</v>
      </c>
      <c r="K68" s="376"/>
      <c r="L68" s="376"/>
      <c r="M68" s="377">
        <v>0</v>
      </c>
      <c r="N68" s="377"/>
      <c r="O68" s="378"/>
      <c r="P68" s="379">
        <v>0</v>
      </c>
      <c r="Q68" s="377"/>
      <c r="R68" s="378"/>
      <c r="S68" s="379">
        <v>0</v>
      </c>
      <c r="T68" s="380">
        <v>0</v>
      </c>
      <c r="U68" s="357"/>
      <c r="V68" s="122"/>
      <c r="W68" s="122"/>
      <c r="X68" s="128"/>
      <c r="Y68" s="129"/>
      <c r="Z68" s="130"/>
      <c r="AA68" s="131"/>
      <c r="AB68" s="132"/>
      <c r="AC68" s="131"/>
      <c r="AD68" s="133"/>
      <c r="AE68" s="134"/>
      <c r="AF68" s="135"/>
      <c r="AG68" s="136"/>
      <c r="AH68" s="136"/>
      <c r="AI68" s="136"/>
      <c r="AJ68" s="136"/>
      <c r="AK68" s="136"/>
    </row>
    <row r="69" spans="1:37" s="105" customFormat="1" thickBot="1" x14ac:dyDescent="0.3">
      <c r="A69" s="445"/>
      <c r="B69" s="446"/>
      <c r="C69" s="446"/>
      <c r="D69" s="446"/>
      <c r="E69" s="446"/>
      <c r="F69" s="446"/>
      <c r="G69" s="446"/>
      <c r="H69" s="447"/>
      <c r="I69" s="388">
        <v>391338.2496764526</v>
      </c>
      <c r="J69" s="389">
        <v>395861.84719735722</v>
      </c>
      <c r="K69" s="390"/>
      <c r="L69" s="390"/>
      <c r="M69" s="389">
        <v>0</v>
      </c>
      <c r="N69" s="391"/>
      <c r="O69" s="391"/>
      <c r="P69" s="389">
        <v>0</v>
      </c>
      <c r="Q69" s="391">
        <v>0</v>
      </c>
      <c r="R69" s="391"/>
      <c r="S69" s="389">
        <v>3654.9717424437144</v>
      </c>
      <c r="T69" s="380">
        <v>392206.87545491353</v>
      </c>
      <c r="U69" s="357"/>
      <c r="V69" s="122"/>
      <c r="W69" s="122"/>
      <c r="X69" s="128"/>
      <c r="Y69" s="129"/>
      <c r="Z69" s="138"/>
      <c r="AA69" s="131"/>
      <c r="AB69" s="132"/>
      <c r="AC69" s="138"/>
      <c r="AD69" s="132"/>
      <c r="AE69" s="134"/>
      <c r="AF69" s="134"/>
      <c r="AG69" s="134"/>
      <c r="AH69" s="134"/>
      <c r="AI69" s="134"/>
      <c r="AJ69" s="134"/>
      <c r="AK69" s="134"/>
    </row>
    <row r="70" spans="1:37" x14ac:dyDescent="0.25">
      <c r="A70" s="413">
        <v>54</v>
      </c>
      <c r="B70" s="413"/>
      <c r="C70" s="413"/>
      <c r="D70" s="413"/>
      <c r="E70" s="413"/>
      <c r="F70" s="126"/>
      <c r="G70" s="57"/>
      <c r="H70" s="60"/>
      <c r="I70" s="61"/>
      <c r="J70" s="62"/>
      <c r="K70" s="63"/>
      <c r="L70" s="63"/>
      <c r="M70" s="64"/>
      <c r="N70" s="65"/>
      <c r="O70" s="97"/>
      <c r="P70" s="197"/>
      <c r="Q70" s="104"/>
      <c r="R70" s="97"/>
      <c r="S70" s="61"/>
      <c r="T70" s="61"/>
      <c r="U70" s="61"/>
      <c r="V70" s="122"/>
      <c r="W70" s="122"/>
      <c r="X70" s="128"/>
      <c r="Y70" s="139"/>
      <c r="Z70" s="138"/>
      <c r="AA70" s="131"/>
      <c r="AB70" s="132"/>
      <c r="AC70" s="131"/>
      <c r="AD70" s="137"/>
      <c r="AE70" s="134"/>
      <c r="AF70" s="136"/>
      <c r="AG70" s="136"/>
      <c r="AH70" s="136"/>
      <c r="AI70" s="136"/>
      <c r="AJ70" s="136"/>
      <c r="AK70" s="136"/>
    </row>
    <row r="71" spans="1:37" ht="16.5" thickBot="1" x14ac:dyDescent="0.3">
      <c r="A71" s="57"/>
      <c r="B71" s="351"/>
      <c r="C71" s="57"/>
      <c r="D71" s="58"/>
      <c r="E71" s="59"/>
      <c r="F71" s="59"/>
      <c r="G71" s="57"/>
      <c r="H71" s="60"/>
      <c r="I71" s="61"/>
      <c r="J71" s="62"/>
      <c r="K71" s="63"/>
      <c r="L71" s="63"/>
      <c r="M71" s="64"/>
      <c r="N71" s="65"/>
      <c r="O71" s="97"/>
      <c r="P71" s="197"/>
      <c r="Q71" s="104"/>
      <c r="R71" s="97"/>
      <c r="S71" s="61"/>
      <c r="T71" s="61"/>
      <c r="U71" s="61"/>
      <c r="V71" s="202"/>
      <c r="W71" s="66"/>
      <c r="X71" s="128"/>
      <c r="Y71" s="139"/>
      <c r="Z71" s="138"/>
      <c r="AA71" s="131"/>
      <c r="AB71" s="132"/>
      <c r="AC71" s="131"/>
      <c r="AD71" s="137"/>
      <c r="AE71" s="134"/>
      <c r="AF71" s="135"/>
      <c r="AG71" s="136"/>
      <c r="AH71" s="136"/>
      <c r="AI71" s="136"/>
      <c r="AJ71" s="136"/>
      <c r="AK71" s="136"/>
    </row>
    <row r="72" spans="1:37" s="170" customFormat="1" ht="24.75" customHeight="1" thickBot="1" x14ac:dyDescent="0.3">
      <c r="A72" s="159"/>
      <c r="B72" s="352"/>
      <c r="C72" s="159"/>
      <c r="D72" s="178" t="s">
        <v>28</v>
      </c>
      <c r="E72" s="179" t="s">
        <v>69</v>
      </c>
      <c r="F72" s="160"/>
      <c r="G72" s="68"/>
      <c r="H72" s="68"/>
      <c r="I72" s="161"/>
      <c r="J72" s="161"/>
      <c r="K72" s="162"/>
      <c r="L72" s="451" t="s">
        <v>75</v>
      </c>
      <c r="M72" s="442" t="s">
        <v>43</v>
      </c>
      <c r="N72" s="443"/>
      <c r="O72" s="443"/>
      <c r="P72" s="444"/>
      <c r="Q72" s="451" t="s">
        <v>44</v>
      </c>
      <c r="R72" s="486" t="s">
        <v>34</v>
      </c>
      <c r="S72" s="487"/>
      <c r="T72" s="488"/>
      <c r="U72" s="358"/>
      <c r="V72" s="395"/>
      <c r="W72" s="161"/>
      <c r="X72" s="163"/>
      <c r="Y72" s="164"/>
      <c r="Z72" s="165"/>
      <c r="AA72" s="166"/>
      <c r="AB72" s="167"/>
      <c r="AC72" s="166"/>
      <c r="AD72" s="168"/>
      <c r="AE72" s="165"/>
      <c r="AF72" s="169"/>
      <c r="AG72" s="169"/>
      <c r="AH72" s="169"/>
      <c r="AI72" s="169"/>
      <c r="AJ72" s="169"/>
      <c r="AK72" s="169"/>
    </row>
    <row r="73" spans="1:37" ht="16.5" thickBot="1" x14ac:dyDescent="0.3">
      <c r="A73" s="57"/>
      <c r="B73" s="351"/>
      <c r="C73" s="57"/>
      <c r="D73" s="158" t="s">
        <v>54</v>
      </c>
      <c r="E73" s="180">
        <v>3707.1727687028574</v>
      </c>
      <c r="F73" s="67"/>
      <c r="G73" s="68"/>
      <c r="H73" s="68"/>
      <c r="I73" s="69"/>
      <c r="J73" s="69"/>
      <c r="K73" s="35"/>
      <c r="L73" s="452"/>
      <c r="M73" s="457">
        <v>391338.2496764526</v>
      </c>
      <c r="N73" s="458"/>
      <c r="O73" s="458"/>
      <c r="P73" s="459"/>
      <c r="Q73" s="452"/>
      <c r="R73" s="403">
        <v>0</v>
      </c>
      <c r="S73" s="404"/>
      <c r="T73" s="405"/>
      <c r="U73" s="359"/>
      <c r="V73" s="202"/>
      <c r="W73" s="122"/>
      <c r="X73" s="128"/>
      <c r="Y73" s="139"/>
      <c r="Z73" s="138"/>
      <c r="AA73" s="131"/>
      <c r="AB73" s="132"/>
      <c r="AC73" s="131"/>
      <c r="AD73" s="137"/>
      <c r="AE73" s="134"/>
      <c r="AF73" s="136"/>
      <c r="AG73" s="136"/>
      <c r="AH73" s="136"/>
      <c r="AI73" s="136"/>
      <c r="AJ73" s="136"/>
      <c r="AK73" s="136"/>
    </row>
    <row r="74" spans="1:37" ht="16.5" thickBot="1" x14ac:dyDescent="0.3">
      <c r="A74" s="57"/>
      <c r="B74" s="351"/>
      <c r="C74" s="57"/>
      <c r="D74" s="158" t="s">
        <v>71</v>
      </c>
      <c r="E74" s="180">
        <v>4800.8853299485954</v>
      </c>
      <c r="F74" s="67"/>
      <c r="G74" s="68"/>
      <c r="H74" s="68"/>
      <c r="I74" s="69"/>
      <c r="J74" s="69"/>
      <c r="K74" s="35"/>
      <c r="L74" s="452"/>
      <c r="M74" s="460" t="s">
        <v>72</v>
      </c>
      <c r="N74" s="461"/>
      <c r="O74" s="461"/>
      <c r="P74" s="462"/>
      <c r="Q74" s="452"/>
      <c r="R74" s="489" t="s">
        <v>35</v>
      </c>
      <c r="S74" s="490"/>
      <c r="T74" s="491"/>
      <c r="U74" s="360"/>
      <c r="V74" s="202"/>
      <c r="W74" s="122"/>
      <c r="X74" s="128"/>
      <c r="Y74" s="139"/>
      <c r="Z74" s="138"/>
      <c r="AA74" s="131"/>
      <c r="AB74" s="132"/>
      <c r="AC74" s="131"/>
      <c r="AD74" s="137"/>
      <c r="AE74" s="134"/>
      <c r="AF74" s="136"/>
      <c r="AG74" s="136"/>
      <c r="AH74" s="136"/>
      <c r="AI74" s="136"/>
      <c r="AJ74" s="136"/>
      <c r="AK74" s="136"/>
    </row>
    <row r="75" spans="1:37" ht="16.5" thickBot="1" x14ac:dyDescent="0.3">
      <c r="A75" s="57"/>
      <c r="B75" s="351"/>
      <c r="C75" s="57"/>
      <c r="D75" s="158" t="s">
        <v>55</v>
      </c>
      <c r="E75" s="180">
        <v>5894.3183837674878</v>
      </c>
      <c r="F75" s="67"/>
      <c r="G75" s="68"/>
      <c r="H75" s="68"/>
      <c r="I75" s="35"/>
      <c r="J75" s="69"/>
      <c r="K75" s="35"/>
      <c r="L75" s="452"/>
      <c r="M75" s="457">
        <v>395861.84719735722</v>
      </c>
      <c r="N75" s="458"/>
      <c r="O75" s="458"/>
      <c r="P75" s="459"/>
      <c r="Q75" s="452"/>
      <c r="R75" s="483">
        <v>0</v>
      </c>
      <c r="S75" s="484"/>
      <c r="T75" s="485"/>
      <c r="U75" s="361"/>
      <c r="V75" s="394"/>
      <c r="W75" s="66"/>
      <c r="X75" s="128"/>
      <c r="Y75" s="139"/>
      <c r="Z75" s="138"/>
      <c r="AA75" s="131"/>
      <c r="AB75" s="132"/>
      <c r="AC75" s="131"/>
      <c r="AD75" s="137"/>
      <c r="AE75" s="134"/>
      <c r="AF75" s="136"/>
      <c r="AG75" s="136"/>
      <c r="AH75" s="136"/>
      <c r="AI75" s="136"/>
      <c r="AJ75" s="136"/>
      <c r="AK75" s="136"/>
    </row>
    <row r="76" spans="1:37" ht="16.5" thickBot="1" x14ac:dyDescent="0.3">
      <c r="A76" s="57"/>
      <c r="B76" s="351"/>
      <c r="C76" s="57"/>
      <c r="D76" s="158" t="s">
        <v>56</v>
      </c>
      <c r="E76" s="180">
        <v>8538.2284591374009</v>
      </c>
      <c r="F76" s="67"/>
      <c r="G76" s="68"/>
      <c r="H76" s="68"/>
      <c r="I76" s="35"/>
      <c r="J76" s="35"/>
      <c r="K76" s="35"/>
      <c r="L76" s="452"/>
      <c r="M76" s="442" t="s">
        <v>128</v>
      </c>
      <c r="N76" s="443"/>
      <c r="O76" s="443"/>
      <c r="P76" s="444"/>
      <c r="Q76" s="452"/>
      <c r="R76" s="486" t="s">
        <v>36</v>
      </c>
      <c r="S76" s="487"/>
      <c r="T76" s="488"/>
      <c r="U76" s="358"/>
      <c r="V76" s="394"/>
      <c r="W76" s="66"/>
      <c r="X76" s="128"/>
      <c r="Y76" s="139"/>
      <c r="Z76" s="138"/>
      <c r="AA76" s="131"/>
      <c r="AB76" s="132"/>
      <c r="AC76" s="131"/>
      <c r="AD76" s="137"/>
      <c r="AE76" s="134"/>
      <c r="AF76" s="136"/>
      <c r="AG76" s="136"/>
      <c r="AH76" s="136"/>
      <c r="AI76" s="136"/>
      <c r="AJ76" s="136"/>
      <c r="AK76" s="136"/>
    </row>
    <row r="77" spans="1:37" ht="18" thickBot="1" x14ac:dyDescent="0.3">
      <c r="A77" s="57"/>
      <c r="B77" s="351"/>
      <c r="C77" s="57"/>
      <c r="D77" s="158" t="s">
        <v>57</v>
      </c>
      <c r="E77" s="180">
        <v>12781.332056396144</v>
      </c>
      <c r="F77" s="67"/>
      <c r="G77" s="68"/>
      <c r="H77" s="68"/>
      <c r="I77" s="35"/>
      <c r="J77" s="69"/>
      <c r="K77" s="35"/>
      <c r="L77" s="453"/>
      <c r="M77" s="473">
        <v>395861.84719735722</v>
      </c>
      <c r="N77" s="474"/>
      <c r="O77" s="474"/>
      <c r="P77" s="475"/>
      <c r="Q77" s="453"/>
      <c r="R77" s="403">
        <v>3654.9717424437144</v>
      </c>
      <c r="S77" s="404"/>
      <c r="T77" s="405"/>
      <c r="U77" s="359"/>
      <c r="V77" s="394"/>
      <c r="W77" s="66"/>
      <c r="X77" s="128"/>
      <c r="Y77" s="139"/>
      <c r="Z77" s="138"/>
      <c r="AA77" s="131"/>
      <c r="AB77" s="132"/>
      <c r="AC77" s="131"/>
      <c r="AD77" s="137"/>
      <c r="AE77" s="134"/>
      <c r="AF77" s="136"/>
      <c r="AG77" s="136"/>
      <c r="AH77" s="136"/>
      <c r="AI77" s="136"/>
      <c r="AJ77" s="136"/>
      <c r="AK77" s="136"/>
    </row>
    <row r="78" spans="1:37" ht="16.5" thickBot="1" x14ac:dyDescent="0.3">
      <c r="A78" s="57"/>
      <c r="B78" s="351"/>
      <c r="C78" s="57"/>
      <c r="D78" s="58"/>
      <c r="E78" s="70"/>
      <c r="F78" s="35"/>
      <c r="G78" s="71"/>
      <c r="H78" s="35"/>
      <c r="I78" s="72"/>
      <c r="J78" s="35"/>
      <c r="K78" s="35"/>
      <c r="L78" s="35"/>
      <c r="M78" s="442" t="s">
        <v>74</v>
      </c>
      <c r="N78" s="443"/>
      <c r="O78" s="443"/>
      <c r="P78" s="444"/>
      <c r="Q78" s="73"/>
      <c r="R78" s="98"/>
      <c r="S78" s="35"/>
      <c r="T78" s="69"/>
      <c r="U78" s="69"/>
      <c r="V78" s="394"/>
      <c r="W78" s="66"/>
      <c r="X78" s="128"/>
      <c r="Y78" s="139"/>
      <c r="Z78" s="138"/>
      <c r="AA78" s="131"/>
      <c r="AB78" s="132"/>
      <c r="AC78" s="131"/>
      <c r="AD78" s="137"/>
      <c r="AE78" s="134"/>
      <c r="AF78" s="136"/>
      <c r="AG78" s="136"/>
      <c r="AH78" s="136"/>
      <c r="AI78" s="136"/>
      <c r="AJ78" s="136"/>
      <c r="AK78" s="136"/>
    </row>
    <row r="79" spans="1:37" ht="18" thickBot="1" x14ac:dyDescent="0.3">
      <c r="A79" s="57"/>
      <c r="B79" s="351"/>
      <c r="C79" s="57"/>
      <c r="D79" s="58"/>
      <c r="E79" s="75"/>
      <c r="F79" s="76"/>
      <c r="G79" s="140"/>
      <c r="H79" s="362"/>
      <c r="I79" s="76"/>
      <c r="J79" s="76"/>
      <c r="K79" s="76"/>
      <c r="L79" s="76"/>
      <c r="M79" s="454">
        <v>3654.9717424437144</v>
      </c>
      <c r="N79" s="455"/>
      <c r="O79" s="455"/>
      <c r="P79" s="456"/>
      <c r="Q79" s="77"/>
      <c r="R79" s="98"/>
      <c r="S79" s="79"/>
      <c r="T79" s="89"/>
      <c r="U79" s="89"/>
      <c r="V79" s="394"/>
      <c r="W79" s="66"/>
      <c r="X79" s="128"/>
      <c r="Y79" s="139"/>
      <c r="Z79" s="138"/>
      <c r="AA79" s="131"/>
      <c r="AB79" s="132"/>
      <c r="AC79" s="131"/>
      <c r="AD79" s="137"/>
      <c r="AE79" s="134"/>
      <c r="AF79" s="136"/>
      <c r="AG79" s="136"/>
      <c r="AH79" s="136"/>
      <c r="AI79" s="136"/>
      <c r="AJ79" s="136"/>
      <c r="AK79" s="136"/>
    </row>
    <row r="80" spans="1:37" ht="16.5" thickBot="1" x14ac:dyDescent="0.3">
      <c r="A80" s="57"/>
      <c r="B80" s="351"/>
      <c r="C80" s="57"/>
      <c r="D80" s="58"/>
      <c r="E80" s="70"/>
      <c r="F80" s="35"/>
      <c r="G80" s="78"/>
      <c r="H80" s="71"/>
      <c r="I80" s="35"/>
      <c r="J80" s="35"/>
      <c r="K80" s="35"/>
      <c r="L80" s="35"/>
      <c r="M80" s="442" t="s">
        <v>45</v>
      </c>
      <c r="N80" s="443"/>
      <c r="O80" s="443"/>
      <c r="P80" s="444"/>
      <c r="Q80" s="80"/>
      <c r="R80" s="98"/>
      <c r="S80" s="79"/>
      <c r="T80" s="89"/>
      <c r="U80" s="89"/>
      <c r="V80" s="394"/>
      <c r="W80" s="66"/>
      <c r="X80" s="128"/>
      <c r="Y80" s="139"/>
      <c r="Z80" s="138"/>
      <c r="AA80" s="131"/>
      <c r="AB80" s="132"/>
      <c r="AC80" s="131"/>
      <c r="AD80" s="137"/>
      <c r="AE80" s="134"/>
      <c r="AF80" s="136"/>
      <c r="AG80" s="136"/>
      <c r="AH80" s="136"/>
      <c r="AI80" s="136"/>
      <c r="AJ80" s="136"/>
      <c r="AK80" s="136"/>
    </row>
    <row r="81" spans="1:37" ht="18" thickBot="1" x14ac:dyDescent="0.3">
      <c r="A81" s="57"/>
      <c r="B81" s="351"/>
      <c r="C81" s="57"/>
      <c r="D81" s="58"/>
      <c r="E81" s="70"/>
      <c r="F81" s="35"/>
      <c r="G81" s="78"/>
      <c r="H81" s="71"/>
      <c r="I81" s="35"/>
      <c r="J81" s="35"/>
      <c r="K81" s="35"/>
      <c r="L81" s="35"/>
      <c r="M81" s="473">
        <v>392206.87545491348</v>
      </c>
      <c r="N81" s="474"/>
      <c r="O81" s="474"/>
      <c r="P81" s="475"/>
      <c r="Q81" s="80"/>
      <c r="R81" s="98"/>
      <c r="S81" s="79"/>
      <c r="T81" s="90"/>
      <c r="U81" s="90"/>
      <c r="V81" s="394"/>
      <c r="W81" s="66"/>
      <c r="X81" s="128"/>
      <c r="Y81" s="139"/>
      <c r="Z81" s="138"/>
      <c r="AA81" s="131"/>
      <c r="AB81" s="132"/>
      <c r="AC81" s="131"/>
      <c r="AD81" s="137"/>
      <c r="AE81" s="134"/>
      <c r="AF81" s="136"/>
      <c r="AG81" s="136"/>
      <c r="AH81" s="136"/>
      <c r="AI81" s="136"/>
      <c r="AJ81" s="136"/>
      <c r="AK81" s="136"/>
    </row>
    <row r="82" spans="1:37" ht="16.5" thickBot="1" x14ac:dyDescent="0.3">
      <c r="A82" s="78"/>
      <c r="B82" s="349"/>
      <c r="C82" s="78"/>
      <c r="D82" s="58"/>
      <c r="E82" s="70"/>
      <c r="F82" s="35"/>
      <c r="G82" s="78"/>
      <c r="H82" s="71"/>
      <c r="I82" s="35"/>
      <c r="J82" s="35"/>
      <c r="K82" s="35"/>
      <c r="L82" s="35"/>
      <c r="M82" s="71"/>
      <c r="N82" s="77"/>
      <c r="O82" s="98"/>
      <c r="P82" s="198"/>
      <c r="Q82" s="81"/>
      <c r="R82" s="98"/>
      <c r="S82" s="82"/>
      <c r="T82" s="89"/>
      <c r="U82" s="89"/>
      <c r="V82" s="395"/>
      <c r="W82" s="83"/>
      <c r="X82" s="128"/>
    </row>
    <row r="83" spans="1:37" ht="26.25" x14ac:dyDescent="0.25">
      <c r="A83" s="78"/>
      <c r="B83" s="349"/>
      <c r="C83" s="78"/>
      <c r="D83" s="84"/>
      <c r="E83" s="70"/>
      <c r="F83" s="35"/>
      <c r="G83" s="78"/>
      <c r="H83" s="71"/>
      <c r="I83" s="72"/>
      <c r="J83" s="85"/>
      <c r="K83" s="71"/>
      <c r="L83" s="71"/>
      <c r="M83" s="71"/>
      <c r="N83" s="470" t="s">
        <v>46</v>
      </c>
      <c r="O83" s="471"/>
      <c r="P83" s="472"/>
      <c r="Q83" s="81"/>
      <c r="R83" s="98"/>
      <c r="S83" s="82"/>
      <c r="T83" s="89"/>
      <c r="U83" s="89"/>
      <c r="V83" s="396"/>
      <c r="W83" s="67"/>
      <c r="X83" s="128"/>
    </row>
    <row r="84" spans="1:37" x14ac:dyDescent="0.25">
      <c r="A84" s="78"/>
      <c r="B84" s="349"/>
      <c r="C84" s="78"/>
      <c r="D84" s="84"/>
      <c r="E84" s="70"/>
      <c r="F84" s="35"/>
      <c r="G84" s="78"/>
      <c r="H84" s="71"/>
      <c r="I84" s="72"/>
      <c r="J84" s="85"/>
      <c r="K84" s="71"/>
      <c r="L84" s="71"/>
      <c r="M84" s="71"/>
      <c r="N84" s="436">
        <v>392206.87545491348</v>
      </c>
      <c r="O84" s="437"/>
      <c r="P84" s="438"/>
      <c r="Q84" s="86"/>
      <c r="R84" s="102"/>
      <c r="S84" s="82"/>
      <c r="T84" s="89"/>
      <c r="U84" s="89"/>
      <c r="V84" s="396"/>
      <c r="W84" s="83"/>
      <c r="X84" s="128"/>
      <c r="Y84" s="476" t="s">
        <v>70</v>
      </c>
      <c r="Z84" s="477"/>
      <c r="AA84" s="477"/>
      <c r="AB84" s="477"/>
      <c r="AC84" s="478"/>
    </row>
    <row r="85" spans="1:37" ht="16.5" customHeight="1" thickBot="1" x14ac:dyDescent="0.3">
      <c r="A85" s="78"/>
      <c r="B85" s="349"/>
      <c r="C85" s="78"/>
      <c r="D85" s="84"/>
      <c r="E85" s="87"/>
      <c r="F85" s="78"/>
      <c r="G85" s="78"/>
      <c r="H85" s="71"/>
      <c r="I85" s="74"/>
      <c r="J85" s="85"/>
      <c r="K85" s="71"/>
      <c r="L85" s="71"/>
      <c r="M85" s="71"/>
      <c r="N85" s="439"/>
      <c r="O85" s="440"/>
      <c r="P85" s="441"/>
      <c r="Q85" s="81"/>
      <c r="R85" s="98"/>
      <c r="S85" s="79"/>
      <c r="T85" s="89"/>
      <c r="U85" s="89"/>
      <c r="V85" s="396"/>
      <c r="W85" s="83"/>
      <c r="X85" s="128"/>
      <c r="Y85" s="479" t="s">
        <v>58</v>
      </c>
      <c r="Z85" s="479"/>
      <c r="AA85" s="479"/>
      <c r="AB85" s="469"/>
      <c r="AC85" s="111" t="s">
        <v>60</v>
      </c>
    </row>
    <row r="86" spans="1:37" x14ac:dyDescent="0.25">
      <c r="E86" s="88"/>
      <c r="X86" s="128"/>
      <c r="Y86" s="115" t="s">
        <v>61</v>
      </c>
      <c r="Z86" s="181">
        <v>0</v>
      </c>
      <c r="AA86" s="112" t="s">
        <v>59</v>
      </c>
      <c r="AB86" s="182">
        <v>1212</v>
      </c>
      <c r="AC86" s="113">
        <v>7.4999999999999997E-2</v>
      </c>
      <c r="AE86" s="116"/>
    </row>
    <row r="87" spans="1:37" x14ac:dyDescent="0.25">
      <c r="E87" s="88"/>
      <c r="X87" s="128"/>
      <c r="Y87" s="115" t="s">
        <v>62</v>
      </c>
      <c r="Z87" s="114">
        <v>1212.01</v>
      </c>
      <c r="AA87" s="114" t="s">
        <v>59</v>
      </c>
      <c r="AB87" s="182">
        <v>2427.35</v>
      </c>
      <c r="AC87" s="113">
        <v>0.09</v>
      </c>
    </row>
    <row r="88" spans="1:37" x14ac:dyDescent="0.25">
      <c r="E88" s="88"/>
      <c r="O88" s="91"/>
      <c r="W88" s="91"/>
      <c r="X88" s="128"/>
      <c r="Y88" s="115" t="s">
        <v>63</v>
      </c>
      <c r="Z88" s="114">
        <v>2427.36</v>
      </c>
      <c r="AA88" s="114" t="s">
        <v>59</v>
      </c>
      <c r="AB88" s="182">
        <v>3641.03</v>
      </c>
      <c r="AC88" s="113">
        <v>0.12</v>
      </c>
    </row>
    <row r="89" spans="1:37" x14ac:dyDescent="0.25">
      <c r="E89" s="88"/>
      <c r="X89" s="128"/>
      <c r="Y89" s="115" t="s">
        <v>64</v>
      </c>
      <c r="Z89" s="114">
        <v>3641.04</v>
      </c>
      <c r="AA89" s="114" t="s">
        <v>59</v>
      </c>
      <c r="AB89" s="182">
        <v>7087.22</v>
      </c>
      <c r="AC89" s="113">
        <v>0.14000000000000001</v>
      </c>
    </row>
    <row r="90" spans="1:37" x14ac:dyDescent="0.25">
      <c r="E90" s="88"/>
      <c r="X90" s="128"/>
    </row>
    <row r="91" spans="1:37" x14ac:dyDescent="0.25">
      <c r="E91" s="88"/>
      <c r="X91" s="128"/>
    </row>
    <row r="92" spans="1:37" x14ac:dyDescent="0.25">
      <c r="E92" s="88"/>
      <c r="X92" s="128"/>
      <c r="Y92" s="469" t="s">
        <v>73</v>
      </c>
      <c r="Z92" s="469"/>
      <c r="AA92" s="469"/>
      <c r="AB92" s="469"/>
      <c r="AC92" s="469"/>
      <c r="AD92" s="469"/>
    </row>
    <row r="93" spans="1:37" x14ac:dyDescent="0.25">
      <c r="E93" s="88"/>
      <c r="X93" s="128"/>
      <c r="Y93" s="480" t="s">
        <v>58</v>
      </c>
      <c r="Z93" s="481"/>
      <c r="AA93" s="481"/>
      <c r="AB93" s="482"/>
      <c r="AC93" s="123" t="s">
        <v>66</v>
      </c>
      <c r="AD93" s="124" t="s">
        <v>67</v>
      </c>
    </row>
    <row r="94" spans="1:37" x14ac:dyDescent="0.25">
      <c r="E94" s="88"/>
      <c r="X94" s="128"/>
      <c r="Y94" s="115" t="s">
        <v>61</v>
      </c>
      <c r="Z94" s="181">
        <v>0</v>
      </c>
      <c r="AA94" s="108" t="s">
        <v>59</v>
      </c>
      <c r="AB94" s="183">
        <v>1903.98</v>
      </c>
      <c r="AC94" s="181"/>
      <c r="AD94" s="181">
        <v>0</v>
      </c>
    </row>
    <row r="95" spans="1:37" x14ac:dyDescent="0.25">
      <c r="E95" s="88"/>
      <c r="X95" s="128"/>
      <c r="Y95" s="115" t="s">
        <v>62</v>
      </c>
      <c r="Z95" s="109">
        <v>1903.99</v>
      </c>
      <c r="AA95" s="108" t="s">
        <v>59</v>
      </c>
      <c r="AB95" s="183">
        <v>2826.65</v>
      </c>
      <c r="AC95" s="110">
        <v>7.4999999999999997E-2</v>
      </c>
      <c r="AD95" s="184">
        <v>142.80000000000001</v>
      </c>
    </row>
    <row r="96" spans="1:37" x14ac:dyDescent="0.25">
      <c r="E96" s="88"/>
      <c r="X96" s="128"/>
      <c r="Y96" s="115" t="s">
        <v>63</v>
      </c>
      <c r="Z96" s="109">
        <v>2826.66</v>
      </c>
      <c r="AA96" s="108" t="s">
        <v>59</v>
      </c>
      <c r="AB96" s="183">
        <v>3751.05</v>
      </c>
      <c r="AC96" s="110">
        <v>0.15</v>
      </c>
      <c r="AD96" s="184">
        <v>354.8</v>
      </c>
    </row>
    <row r="97" spans="5:30" x14ac:dyDescent="0.25">
      <c r="E97" s="88"/>
      <c r="X97" s="128"/>
      <c r="Y97" s="115" t="s">
        <v>64</v>
      </c>
      <c r="Z97" s="109">
        <v>3751.06</v>
      </c>
      <c r="AA97" s="108" t="s">
        <v>59</v>
      </c>
      <c r="AB97" s="183">
        <v>4664.68</v>
      </c>
      <c r="AC97" s="110">
        <v>0.22500000000000001</v>
      </c>
      <c r="AD97" s="184">
        <v>636.13</v>
      </c>
    </row>
    <row r="98" spans="5:30" x14ac:dyDescent="0.25">
      <c r="E98" s="88"/>
      <c r="X98" s="128"/>
      <c r="Y98" s="115" t="s">
        <v>65</v>
      </c>
      <c r="Z98" s="109">
        <v>4664.6899999999996</v>
      </c>
      <c r="AA98" s="108" t="s">
        <v>59</v>
      </c>
      <c r="AB98" s="125"/>
      <c r="AC98" s="110">
        <v>0.27500000000000002</v>
      </c>
      <c r="AD98" s="184">
        <v>869.36</v>
      </c>
    </row>
    <row r="99" spans="5:30" x14ac:dyDescent="0.25">
      <c r="E99" s="88"/>
      <c r="X99" s="128"/>
      <c r="Y99" s="467"/>
      <c r="Z99" s="467"/>
      <c r="AA99" s="467"/>
      <c r="AB99" s="468"/>
      <c r="AC99" s="467"/>
      <c r="AD99" s="117">
        <v>189.59</v>
      </c>
    </row>
    <row r="100" spans="5:30" x14ac:dyDescent="0.25">
      <c r="X100" s="128"/>
    </row>
    <row r="101" spans="5:30" x14ac:dyDescent="0.25">
      <c r="X101" s="128"/>
    </row>
    <row r="102" spans="5:30" x14ac:dyDescent="0.25">
      <c r="X102" s="128"/>
    </row>
    <row r="103" spans="5:30" x14ac:dyDescent="0.25">
      <c r="X103" s="128"/>
    </row>
    <row r="104" spans="5:30" x14ac:dyDescent="0.25">
      <c r="X104" s="128"/>
    </row>
    <row r="105" spans="5:30" x14ac:dyDescent="0.25">
      <c r="X105" s="128"/>
    </row>
    <row r="106" spans="5:30" x14ac:dyDescent="0.25">
      <c r="X106" s="128"/>
    </row>
    <row r="107" spans="5:30" x14ac:dyDescent="0.25">
      <c r="X107" s="128"/>
    </row>
    <row r="108" spans="5:30" x14ac:dyDescent="0.25">
      <c r="X108" s="128"/>
    </row>
    <row r="109" spans="5:30" x14ac:dyDescent="0.25">
      <c r="X109" s="128"/>
    </row>
  </sheetData>
  <autoFilter ref="A13:AK70"/>
  <mergeCells count="50">
    <mergeCell ref="R77:T77"/>
    <mergeCell ref="M77:P77"/>
    <mergeCell ref="J11:J13"/>
    <mergeCell ref="K11:S11"/>
    <mergeCell ref="Y99:AC99"/>
    <mergeCell ref="Y92:AD92"/>
    <mergeCell ref="M75:P75"/>
    <mergeCell ref="N83:P83"/>
    <mergeCell ref="M81:P81"/>
    <mergeCell ref="Y84:AC84"/>
    <mergeCell ref="Y85:AB85"/>
    <mergeCell ref="Y93:AB93"/>
    <mergeCell ref="R75:T75"/>
    <mergeCell ref="Q72:Q77"/>
    <mergeCell ref="R72:T72"/>
    <mergeCell ref="R74:T74"/>
    <mergeCell ref="R76:T76"/>
    <mergeCell ref="M78:P78"/>
    <mergeCell ref="C11:C13"/>
    <mergeCell ref="E11:E13"/>
    <mergeCell ref="N84:P85"/>
    <mergeCell ref="M76:P76"/>
    <mergeCell ref="M80:P80"/>
    <mergeCell ref="A69:H69"/>
    <mergeCell ref="A11:A13"/>
    <mergeCell ref="H11:H13"/>
    <mergeCell ref="I11:I13"/>
    <mergeCell ref="N12:P12"/>
    <mergeCell ref="L72:L77"/>
    <mergeCell ref="M79:P79"/>
    <mergeCell ref="K12:M12"/>
    <mergeCell ref="M73:P73"/>
    <mergeCell ref="M72:P72"/>
    <mergeCell ref="M74:P74"/>
    <mergeCell ref="Q12:S12"/>
    <mergeCell ref="R73:T73"/>
    <mergeCell ref="W4:W10"/>
    <mergeCell ref="A1:W3"/>
    <mergeCell ref="A70:E70"/>
    <mergeCell ref="D5:G5"/>
    <mergeCell ref="I5:J5"/>
    <mergeCell ref="F11:F13"/>
    <mergeCell ref="A6:J6"/>
    <mergeCell ref="I9:J9"/>
    <mergeCell ref="I7:J7"/>
    <mergeCell ref="T11:T13"/>
    <mergeCell ref="D7:G7"/>
    <mergeCell ref="D11:D13"/>
    <mergeCell ref="G11:G13"/>
    <mergeCell ref="B11:B13"/>
  </mergeCells>
  <phoneticPr fontId="21" type="noConversion"/>
  <printOptions horizontalCentered="1" verticalCentered="1"/>
  <pageMargins left="0" right="0" top="0" bottom="0" header="0" footer="0"/>
  <pageSetup paperSize="9" scale="37" fitToWidth="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opLeftCell="A61" zoomScaleNormal="100" workbookViewId="0">
      <selection activeCell="J30" sqref="J30"/>
    </sheetView>
  </sheetViews>
  <sheetFormatPr defaultRowHeight="15" x14ac:dyDescent="0.25"/>
  <cols>
    <col min="1" max="1" width="9.42578125" customWidth="1"/>
    <col min="2" max="2" width="15.140625" customWidth="1"/>
    <col min="3" max="3" width="50.140625" customWidth="1"/>
    <col min="4" max="4" width="18.140625" customWidth="1"/>
    <col min="5" max="5" width="22.5703125" customWidth="1"/>
  </cols>
  <sheetData>
    <row r="1" spans="1:5" x14ac:dyDescent="0.25">
      <c r="A1" s="492" t="str">
        <f>'[1]Condições Gerais'!A1</f>
        <v>PREFEITURA DE BELO HORIZONTE</v>
      </c>
      <c r="B1" s="493"/>
      <c r="C1" s="493"/>
      <c r="D1" s="493"/>
      <c r="E1" s="494"/>
    </row>
    <row r="2" spans="1:5" x14ac:dyDescent="0.25">
      <c r="A2" s="495"/>
      <c r="B2" s="496"/>
      <c r="C2" s="496"/>
      <c r="D2" s="496"/>
      <c r="E2" s="497"/>
    </row>
    <row r="3" spans="1:5" x14ac:dyDescent="0.25">
      <c r="A3" s="495" t="s">
        <v>76</v>
      </c>
      <c r="B3" s="496"/>
      <c r="C3" s="496"/>
      <c r="D3" s="496"/>
      <c r="E3" s="497"/>
    </row>
    <row r="4" spans="1:5" x14ac:dyDescent="0.25">
      <c r="A4" s="495"/>
      <c r="B4" s="496"/>
      <c r="C4" s="496"/>
      <c r="D4" s="496"/>
      <c r="E4" s="497"/>
    </row>
    <row r="5" spans="1:5" x14ac:dyDescent="0.25">
      <c r="A5" s="498" t="s">
        <v>77</v>
      </c>
      <c r="B5" s="499"/>
      <c r="C5" s="499"/>
      <c r="D5" s="291" t="s">
        <v>78</v>
      </c>
      <c r="E5" s="290" t="s">
        <v>79</v>
      </c>
    </row>
    <row r="6" spans="1:5" x14ac:dyDescent="0.25">
      <c r="A6" s="498" t="str">
        <f>'[1]Condições Gerais'!G6</f>
        <v>01 - TÉCNICO DE OPERAÇÕES I</v>
      </c>
      <c r="B6" s="499"/>
      <c r="C6" s="499"/>
      <c r="D6" s="292">
        <f>'[1]Condições Gerais'!G17</f>
        <v>200</v>
      </c>
      <c r="E6" s="288">
        <f>'[1]Condições Gerais'!G18</f>
        <v>12.419162999999999</v>
      </c>
    </row>
    <row r="7" spans="1:5" x14ac:dyDescent="0.25">
      <c r="A7" s="495"/>
      <c r="B7" s="496"/>
      <c r="C7" s="496"/>
      <c r="D7" s="496"/>
      <c r="E7" s="497"/>
    </row>
    <row r="8" spans="1:5" x14ac:dyDescent="0.25">
      <c r="A8" s="286" t="s">
        <v>80</v>
      </c>
      <c r="B8" s="287"/>
      <c r="C8" s="287"/>
      <c r="D8" s="287" t="s">
        <v>81</v>
      </c>
      <c r="E8" s="288" t="s">
        <v>0</v>
      </c>
    </row>
    <row r="9" spans="1:5" x14ac:dyDescent="0.25">
      <c r="A9" s="286"/>
      <c r="B9" s="287">
        <v>1</v>
      </c>
      <c r="C9" s="287" t="s">
        <v>82</v>
      </c>
      <c r="D9" s="287"/>
      <c r="E9" s="288">
        <f>'[1]Condições Gerais'!G9</f>
        <v>2483.8325999999997</v>
      </c>
    </row>
    <row r="10" spans="1:5" x14ac:dyDescent="0.25">
      <c r="A10" s="286"/>
      <c r="B10" s="287">
        <v>2</v>
      </c>
      <c r="C10" s="287" t="s">
        <v>83</v>
      </c>
      <c r="D10" s="287"/>
      <c r="E10" s="288"/>
    </row>
    <row r="11" spans="1:5" x14ac:dyDescent="0.25">
      <c r="A11" s="286"/>
      <c r="B11" s="287">
        <v>3</v>
      </c>
      <c r="C11" s="287" t="s">
        <v>84</v>
      </c>
      <c r="D11" s="287"/>
      <c r="E11" s="288"/>
    </row>
    <row r="12" spans="1:5" x14ac:dyDescent="0.25">
      <c r="A12" s="286"/>
      <c r="B12" s="287">
        <v>4</v>
      </c>
      <c r="C12" s="287" t="s">
        <v>85</v>
      </c>
      <c r="D12" s="292"/>
      <c r="E12" s="288"/>
    </row>
    <row r="13" spans="1:5" x14ac:dyDescent="0.25">
      <c r="A13" s="286"/>
      <c r="B13" s="287">
        <v>5</v>
      </c>
      <c r="C13" s="287" t="s">
        <v>86</v>
      </c>
      <c r="D13" s="292"/>
      <c r="E13" s="288"/>
    </row>
    <row r="14" spans="1:5" x14ac:dyDescent="0.25">
      <c r="A14" s="286"/>
      <c r="B14" s="287">
        <v>6</v>
      </c>
      <c r="C14" s="287" t="s">
        <v>87</v>
      </c>
      <c r="D14" s="292"/>
      <c r="E14" s="288"/>
    </row>
    <row r="15" spans="1:5" x14ac:dyDescent="0.25">
      <c r="A15" s="286"/>
      <c r="B15" s="287">
        <v>7</v>
      </c>
      <c r="C15" s="287" t="s">
        <v>88</v>
      </c>
      <c r="D15" s="292"/>
      <c r="E15" s="288"/>
    </row>
    <row r="16" spans="1:5" x14ac:dyDescent="0.25">
      <c r="A16" s="286"/>
      <c r="B16" s="287">
        <v>8</v>
      </c>
      <c r="C16" s="287" t="s">
        <v>89</v>
      </c>
      <c r="D16" s="292"/>
      <c r="E16" s="288"/>
    </row>
    <row r="17" spans="1:5" x14ac:dyDescent="0.25">
      <c r="A17" s="286"/>
      <c r="B17" s="287"/>
      <c r="C17" s="287"/>
      <c r="D17" s="287"/>
      <c r="E17" s="288"/>
    </row>
    <row r="18" spans="1:5" x14ac:dyDescent="0.25">
      <c r="A18" s="286" t="s">
        <v>90</v>
      </c>
      <c r="B18" s="287"/>
      <c r="C18" s="287"/>
      <c r="D18" s="287"/>
      <c r="E18" s="288">
        <f>SUM(E9:E17)</f>
        <v>2483.8325999999997</v>
      </c>
    </row>
    <row r="19" spans="1:5" x14ac:dyDescent="0.25">
      <c r="A19" s="495"/>
      <c r="B19" s="496"/>
      <c r="C19" s="496"/>
      <c r="D19" s="496"/>
      <c r="E19" s="497"/>
    </row>
    <row r="20" spans="1:5" x14ac:dyDescent="0.25">
      <c r="A20" s="286" t="s">
        <v>91</v>
      </c>
      <c r="B20" s="287"/>
      <c r="C20" s="287"/>
      <c r="D20" s="287" t="s">
        <v>60</v>
      </c>
      <c r="E20" s="288" t="s">
        <v>0</v>
      </c>
    </row>
    <row r="21" spans="1:5" x14ac:dyDescent="0.25">
      <c r="A21" s="286" t="s">
        <v>92</v>
      </c>
      <c r="B21" s="287">
        <v>1</v>
      </c>
      <c r="C21" s="293" t="str">
        <f>'[1]Condições Gerais'!A23</f>
        <v>INSS</v>
      </c>
      <c r="D21" s="294">
        <f>'[1]Condições Gerais'!B23</f>
        <v>0.2</v>
      </c>
      <c r="E21" s="288">
        <f t="shared" ref="E21:E28" si="0">D21*$E$18</f>
        <v>496.76651999999996</v>
      </c>
    </row>
    <row r="22" spans="1:5" x14ac:dyDescent="0.25">
      <c r="A22" s="286"/>
      <c r="B22" s="287">
        <v>2</v>
      </c>
      <c r="C22" s="293" t="str">
        <f>'[1]Condições Gerais'!A24</f>
        <v>SESI ou SESC</v>
      </c>
      <c r="D22" s="294">
        <f>'[1]Condições Gerais'!B24</f>
        <v>1.4999999999999999E-2</v>
      </c>
      <c r="E22" s="288">
        <f t="shared" si="0"/>
        <v>37.257488999999993</v>
      </c>
    </row>
    <row r="23" spans="1:5" x14ac:dyDescent="0.25">
      <c r="A23" s="286"/>
      <c r="B23" s="287">
        <v>3</v>
      </c>
      <c r="C23" s="293" t="str">
        <f>'[1]Condições Gerais'!A25</f>
        <v>SENAI ou SENAC</v>
      </c>
      <c r="D23" s="294">
        <f>'[1]Condições Gerais'!B25</f>
        <v>0.01</v>
      </c>
      <c r="E23" s="288">
        <f t="shared" si="0"/>
        <v>24.838325999999999</v>
      </c>
    </row>
    <row r="24" spans="1:5" x14ac:dyDescent="0.25">
      <c r="A24" s="286"/>
      <c r="B24" s="287">
        <v>4</v>
      </c>
      <c r="C24" s="293" t="str">
        <f>'[1]Condições Gerais'!A26</f>
        <v>INCRA</v>
      </c>
      <c r="D24" s="294">
        <f>'[1]Condições Gerais'!B26</f>
        <v>2E-3</v>
      </c>
      <c r="E24" s="288">
        <f t="shared" si="0"/>
        <v>4.9676651999999999</v>
      </c>
    </row>
    <row r="25" spans="1:5" x14ac:dyDescent="0.25">
      <c r="A25" s="286"/>
      <c r="B25" s="287">
        <v>5</v>
      </c>
      <c r="C25" s="293" t="str">
        <f>'[1]Condições Gerais'!A27</f>
        <v>Salário educação</v>
      </c>
      <c r="D25" s="294">
        <f>'[1]Condições Gerais'!B27</f>
        <v>2.5000000000000001E-2</v>
      </c>
      <c r="E25" s="288">
        <f t="shared" si="0"/>
        <v>62.095814999999995</v>
      </c>
    </row>
    <row r="26" spans="1:5" x14ac:dyDescent="0.25">
      <c r="A26" s="286"/>
      <c r="B26" s="287">
        <v>6</v>
      </c>
      <c r="C26" s="293" t="str">
        <f>'[1]Condições Gerais'!A28</f>
        <v>FGTS</v>
      </c>
      <c r="D26" s="294">
        <f>'[1]Condições Gerais'!B28</f>
        <v>0.08</v>
      </c>
      <c r="E26" s="288">
        <f t="shared" si="0"/>
        <v>198.70660799999999</v>
      </c>
    </row>
    <row r="27" spans="1:5" x14ac:dyDescent="0.25">
      <c r="A27" s="286"/>
      <c r="B27" s="287">
        <v>7</v>
      </c>
      <c r="C27" s="293" t="str">
        <f>'[1]Condições Gerais'!A29</f>
        <v>Seguro acidente do trabalho</v>
      </c>
      <c r="D27" s="294">
        <f>'[1]Condições Gerais'!B29</f>
        <v>1.4999999999999999E-2</v>
      </c>
      <c r="E27" s="288">
        <f t="shared" si="0"/>
        <v>37.257488999999993</v>
      </c>
    </row>
    <row r="28" spans="1:5" x14ac:dyDescent="0.25">
      <c r="A28" s="286"/>
      <c r="B28" s="287">
        <v>8</v>
      </c>
      <c r="C28" s="293" t="str">
        <f>'[1]Condições Gerais'!A30</f>
        <v>SEBRAE</v>
      </c>
      <c r="D28" s="294">
        <f>'[1]Condições Gerais'!B30</f>
        <v>6.0000000000000001E-3</v>
      </c>
      <c r="E28" s="288">
        <f t="shared" si="0"/>
        <v>14.902995599999999</v>
      </c>
    </row>
    <row r="29" spans="1:5" x14ac:dyDescent="0.25">
      <c r="A29" s="500" t="s">
        <v>93</v>
      </c>
      <c r="B29" s="501"/>
      <c r="C29" s="501"/>
      <c r="D29" s="295">
        <f>SUM(D21:D28)</f>
        <v>0.35300000000000009</v>
      </c>
      <c r="E29" s="300">
        <f>SUM(E21:E28)</f>
        <v>876.79290780000008</v>
      </c>
    </row>
    <row r="30" spans="1:5" x14ac:dyDescent="0.25">
      <c r="A30" s="286" t="s">
        <v>94</v>
      </c>
      <c r="B30" s="287">
        <v>9</v>
      </c>
      <c r="C30" s="293" t="str">
        <f>'[1]Condições Gerais'!A12</f>
        <v xml:space="preserve">Férias </v>
      </c>
      <c r="D30" s="294">
        <f>'[1]Condições Gerais'!B12</f>
        <v>0.12037037037037036</v>
      </c>
      <c r="E30" s="288">
        <v>0</v>
      </c>
    </row>
    <row r="31" spans="1:5" x14ac:dyDescent="0.25">
      <c r="A31" s="286"/>
      <c r="B31" s="287">
        <v>10</v>
      </c>
      <c r="C31" s="293" t="str">
        <f>'[1]Condições Gerais'!A13</f>
        <v>Auxílio doença</v>
      </c>
      <c r="D31" s="294">
        <f>'[1]Condições Gerais'!B13</f>
        <v>1.6555555555555556E-2</v>
      </c>
      <c r="E31" s="288">
        <v>0</v>
      </c>
    </row>
    <row r="32" spans="1:5" x14ac:dyDescent="0.25">
      <c r="A32" s="286"/>
      <c r="B32" s="287">
        <v>11</v>
      </c>
      <c r="C32" s="293" t="str">
        <f>'[1]Condições Gerais'!A14</f>
        <v>Licença maternidade</v>
      </c>
      <c r="D32" s="294">
        <f>'[1]Condições Gerais'!B14</f>
        <v>5.5239999999999994E-3</v>
      </c>
      <c r="E32" s="288">
        <v>0</v>
      </c>
    </row>
    <row r="33" spans="1:5" x14ac:dyDescent="0.25">
      <c r="A33" s="286"/>
      <c r="B33" s="287">
        <v>12</v>
      </c>
      <c r="C33" s="293" t="str">
        <f>'[1]Condições Gerais'!A15</f>
        <v>Licença paternidade</v>
      </c>
      <c r="D33" s="294">
        <f>'[1]Condições Gerais'!B15</f>
        <v>2.0833333333333332E-4</v>
      </c>
      <c r="E33" s="288">
        <v>0</v>
      </c>
    </row>
    <row r="34" spans="1:5" x14ac:dyDescent="0.25">
      <c r="A34" s="286"/>
      <c r="B34" s="287">
        <v>13</v>
      </c>
      <c r="C34" s="293" t="str">
        <f>'[1]Condições Gerais'!A16</f>
        <v>Faltas legais</v>
      </c>
      <c r="D34" s="294">
        <f>'[1]Condições Gerais'!B16</f>
        <v>8.2222222222222228E-3</v>
      </c>
      <c r="E34" s="288">
        <v>0</v>
      </c>
    </row>
    <row r="35" spans="1:5" x14ac:dyDescent="0.25">
      <c r="A35" s="286"/>
      <c r="B35" s="287">
        <v>14</v>
      </c>
      <c r="C35" s="293" t="str">
        <f>'[1]Condições Gerais'!A17</f>
        <v>Acidente de trabalho</v>
      </c>
      <c r="D35" s="294">
        <f>'[1]Condições Gerais'!B17</f>
        <v>3.2499999999999999E-4</v>
      </c>
      <c r="E35" s="288">
        <v>0</v>
      </c>
    </row>
    <row r="36" spans="1:5" x14ac:dyDescent="0.25">
      <c r="A36" s="286"/>
      <c r="B36" s="287">
        <v>15</v>
      </c>
      <c r="C36" s="293" t="str">
        <f>'[1]Condições Gerais'!A18</f>
        <v>Aviso Prévio</v>
      </c>
      <c r="D36" s="294">
        <f>'[1]Condições Gerais'!B18</f>
        <v>1.9444444444444445E-2</v>
      </c>
      <c r="E36" s="288">
        <v>0</v>
      </c>
    </row>
    <row r="37" spans="1:5" x14ac:dyDescent="0.25">
      <c r="A37" s="286"/>
      <c r="B37" s="287">
        <v>16</v>
      </c>
      <c r="C37" s="293" t="str">
        <f>'[1]Condições Gerais'!A19</f>
        <v>13º Salário</v>
      </c>
      <c r="D37" s="294">
        <f>'[1]Condições Gerais'!B19</f>
        <v>9.0277777777777776E-2</v>
      </c>
      <c r="E37" s="288">
        <v>0</v>
      </c>
    </row>
    <row r="38" spans="1:5" x14ac:dyDescent="0.25">
      <c r="A38" s="500" t="s">
        <v>95</v>
      </c>
      <c r="B38" s="501"/>
      <c r="C38" s="501"/>
      <c r="D38" s="294">
        <f>SUM(D30:D37)</f>
        <v>0.26092770370370372</v>
      </c>
      <c r="E38" s="288">
        <v>0</v>
      </c>
    </row>
    <row r="39" spans="1:5" x14ac:dyDescent="0.25">
      <c r="A39" s="286" t="s">
        <v>96</v>
      </c>
      <c r="B39" s="287">
        <v>17</v>
      </c>
      <c r="C39" s="293" t="str">
        <f>'[1]Condições Gerais'!A20</f>
        <v>Indenizações  - rescisões s/ justa causa</v>
      </c>
      <c r="D39" s="294">
        <f>'[1]Condições Gerais'!B20</f>
        <v>3.8220799999999999E-2</v>
      </c>
      <c r="E39" s="288">
        <v>0</v>
      </c>
    </row>
    <row r="40" spans="1:5" x14ac:dyDescent="0.25">
      <c r="A40" s="495" t="s">
        <v>97</v>
      </c>
      <c r="B40" s="496"/>
      <c r="C40" s="496"/>
      <c r="D40" s="294">
        <f>SUM(D39)</f>
        <v>3.8220799999999999E-2</v>
      </c>
      <c r="E40" s="288">
        <f>SUM(E39)</f>
        <v>0</v>
      </c>
    </row>
    <row r="41" spans="1:5" ht="30" x14ac:dyDescent="0.25">
      <c r="A41" s="286" t="s">
        <v>98</v>
      </c>
      <c r="B41" s="287">
        <v>18</v>
      </c>
      <c r="C41" s="296" t="s">
        <v>99</v>
      </c>
      <c r="D41" s="295">
        <f>D29*D38</f>
        <v>9.2107479407407433E-2</v>
      </c>
      <c r="E41" s="288">
        <v>0</v>
      </c>
    </row>
    <row r="42" spans="1:5" x14ac:dyDescent="0.25">
      <c r="A42" s="500" t="s">
        <v>100</v>
      </c>
      <c r="B42" s="501"/>
      <c r="C42" s="501"/>
      <c r="D42" s="295">
        <f>SUM(D41)</f>
        <v>9.2107479407407433E-2</v>
      </c>
      <c r="E42" s="288">
        <f>SUM(E41)</f>
        <v>0</v>
      </c>
    </row>
    <row r="43" spans="1:5" x14ac:dyDescent="0.25">
      <c r="A43" s="495" t="s">
        <v>101</v>
      </c>
      <c r="B43" s="496"/>
      <c r="C43" s="496"/>
      <c r="D43" s="295">
        <f>D29+D38+D40+D42</f>
        <v>0.7442559831111113</v>
      </c>
      <c r="E43" s="300">
        <f>E29+E38+E40+E42</f>
        <v>876.79290780000008</v>
      </c>
    </row>
    <row r="44" spans="1:5" x14ac:dyDescent="0.25">
      <c r="A44" s="495"/>
      <c r="B44" s="496"/>
      <c r="C44" s="496"/>
      <c r="D44" s="496"/>
      <c r="E44" s="497"/>
    </row>
    <row r="45" spans="1:5" ht="30" x14ac:dyDescent="0.25">
      <c r="A45" s="286" t="s">
        <v>102</v>
      </c>
      <c r="B45" s="287"/>
      <c r="C45" s="287"/>
      <c r="D45" s="296" t="s">
        <v>103</v>
      </c>
      <c r="E45" s="288" t="s">
        <v>0</v>
      </c>
    </row>
    <row r="46" spans="1:5" x14ac:dyDescent="0.25">
      <c r="A46" s="495">
        <v>1</v>
      </c>
      <c r="B46" s="496"/>
      <c r="C46" s="297" t="s">
        <v>104</v>
      </c>
      <c r="D46" s="291">
        <f>(E9*0.06)</f>
        <v>149.02995599999997</v>
      </c>
      <c r="E46" s="288">
        <v>0</v>
      </c>
    </row>
    <row r="47" spans="1:5" x14ac:dyDescent="0.25">
      <c r="A47" s="495">
        <v>2</v>
      </c>
      <c r="B47" s="496"/>
      <c r="C47" s="287" t="s">
        <v>105</v>
      </c>
      <c r="D47" s="291">
        <f>'[1]Condições Gerais'!G34*'[1]Condições Gerais'!E32</f>
        <v>107.976</v>
      </c>
      <c r="E47" s="288">
        <v>0</v>
      </c>
    </row>
    <row r="48" spans="1:5" x14ac:dyDescent="0.25">
      <c r="A48" s="495">
        <v>3</v>
      </c>
      <c r="B48" s="496"/>
      <c r="C48" s="298" t="s">
        <v>106</v>
      </c>
      <c r="D48" s="287" t="s">
        <v>107</v>
      </c>
      <c r="E48" s="288">
        <f>'[1]Condições Gerais'!G38</f>
        <v>0</v>
      </c>
    </row>
    <row r="49" spans="1:5" x14ac:dyDescent="0.25">
      <c r="A49" s="495">
        <v>4</v>
      </c>
      <c r="B49" s="496"/>
      <c r="C49" s="287" t="str">
        <f>'[1]Condições Gerais'!D39</f>
        <v>BENEFÍCIO CCT ou OUTROS CUSTOS  (PAF ou PAO)</v>
      </c>
      <c r="D49" s="287" t="s">
        <v>107</v>
      </c>
      <c r="E49" s="288">
        <v>0</v>
      </c>
    </row>
    <row r="50" spans="1:5" x14ac:dyDescent="0.25">
      <c r="A50" s="495">
        <v>5</v>
      </c>
      <c r="B50" s="496"/>
      <c r="C50" s="287" t="str">
        <f>'[1]Condições Gerais'!D41</f>
        <v>BENEFÍCIO CCT ou OUTROS CUSTOS (Seguro de Vida)</v>
      </c>
      <c r="D50" s="287" t="s">
        <v>107</v>
      </c>
      <c r="E50" s="288">
        <v>0</v>
      </c>
    </row>
    <row r="51" spans="1:5" x14ac:dyDescent="0.25">
      <c r="A51" s="495">
        <v>6</v>
      </c>
      <c r="B51" s="496"/>
      <c r="C51" s="287" t="str">
        <f>'[1]Condições Gerais'!D43</f>
        <v>BENEFÍCIO CCT ou OUTROS CUSTOS</v>
      </c>
      <c r="D51" s="287" t="s">
        <v>107</v>
      </c>
      <c r="E51" s="288">
        <f>'[1]Condições Gerais'!G44</f>
        <v>0</v>
      </c>
    </row>
    <row r="52" spans="1:5" x14ac:dyDescent="0.25">
      <c r="A52" s="495">
        <v>7</v>
      </c>
      <c r="B52" s="496"/>
      <c r="C52" s="287" t="str">
        <f>'[1]Condições Gerais'!D45</f>
        <v>BENEFÍCIO CCT ou OUTROS CUSTOS</v>
      </c>
      <c r="D52" s="287" t="s">
        <v>107</v>
      </c>
      <c r="E52" s="288">
        <f>'[1]Condições Gerais'!G46</f>
        <v>0</v>
      </c>
    </row>
    <row r="53" spans="1:5" x14ac:dyDescent="0.25">
      <c r="A53" s="286" t="s">
        <v>108</v>
      </c>
      <c r="B53" s="287"/>
      <c r="C53" s="287"/>
      <c r="D53" s="287"/>
      <c r="E53" s="288">
        <v>0</v>
      </c>
    </row>
    <row r="54" spans="1:5" x14ac:dyDescent="0.25">
      <c r="A54" s="286"/>
      <c r="B54" s="287"/>
      <c r="C54" s="287"/>
      <c r="D54" s="287"/>
      <c r="E54" s="288"/>
    </row>
    <row r="55" spans="1:5" x14ac:dyDescent="0.25">
      <c r="A55" s="286" t="s">
        <v>109</v>
      </c>
      <c r="B55" s="287"/>
      <c r="C55" s="287"/>
      <c r="D55" s="287"/>
      <c r="E55" s="288" t="s">
        <v>0</v>
      </c>
    </row>
    <row r="56" spans="1:5" x14ac:dyDescent="0.25">
      <c r="A56" s="286" t="s">
        <v>90</v>
      </c>
      <c r="B56" s="287"/>
      <c r="C56" s="287"/>
      <c r="D56" s="287"/>
      <c r="E56" s="288">
        <f>E18</f>
        <v>2483.8325999999997</v>
      </c>
    </row>
    <row r="57" spans="1:5" x14ac:dyDescent="0.25">
      <c r="A57" s="286" t="s">
        <v>101</v>
      </c>
      <c r="B57" s="287"/>
      <c r="C57" s="287"/>
      <c r="D57" s="287"/>
      <c r="E57" s="288">
        <f>E43</f>
        <v>876.79290780000008</v>
      </c>
    </row>
    <row r="58" spans="1:5" x14ac:dyDescent="0.25">
      <c r="A58" s="286" t="s">
        <v>108</v>
      </c>
      <c r="B58" s="287"/>
      <c r="C58" s="287"/>
      <c r="D58" s="287"/>
      <c r="E58" s="288">
        <f>E53</f>
        <v>0</v>
      </c>
    </row>
    <row r="59" spans="1:5" x14ac:dyDescent="0.25">
      <c r="A59" s="286" t="s">
        <v>110</v>
      </c>
      <c r="B59" s="287"/>
      <c r="C59" s="287"/>
      <c r="D59" s="293"/>
      <c r="E59" s="288">
        <f>SUM(E56:E58)</f>
        <v>3360.6255077999999</v>
      </c>
    </row>
    <row r="60" spans="1:5" x14ac:dyDescent="0.25">
      <c r="A60" s="495"/>
      <c r="B60" s="496"/>
      <c r="C60" s="496"/>
      <c r="D60" s="496"/>
      <c r="E60" s="497"/>
    </row>
    <row r="61" spans="1:5" x14ac:dyDescent="0.25">
      <c r="A61" s="286" t="s">
        <v>111</v>
      </c>
      <c r="B61" s="287"/>
      <c r="C61" s="287"/>
      <c r="D61" s="289" t="s">
        <v>60</v>
      </c>
      <c r="E61" s="288" t="s">
        <v>0</v>
      </c>
    </row>
    <row r="62" spans="1:5" x14ac:dyDescent="0.25">
      <c r="A62" s="495" t="s">
        <v>112</v>
      </c>
      <c r="B62" s="496"/>
      <c r="C62" s="496"/>
      <c r="D62" s="295">
        <f>'[1]Condições Gerais'!B40</f>
        <v>7.7000000000000002E-3</v>
      </c>
      <c r="E62" s="288">
        <f>D62*E59</f>
        <v>25.876816410060002</v>
      </c>
    </row>
    <row r="63" spans="1:5" x14ac:dyDescent="0.25">
      <c r="A63" s="495"/>
      <c r="B63" s="496"/>
      <c r="C63" s="496"/>
      <c r="D63" s="496"/>
      <c r="E63" s="497"/>
    </row>
    <row r="64" spans="1:5" x14ac:dyDescent="0.25">
      <c r="A64" s="286" t="s">
        <v>113</v>
      </c>
      <c r="B64" s="287"/>
      <c r="C64" s="287"/>
      <c r="D64" s="289"/>
      <c r="E64" s="288" t="s">
        <v>0</v>
      </c>
    </row>
    <row r="65" spans="1:5" x14ac:dyDescent="0.25">
      <c r="A65" s="286" t="s">
        <v>114</v>
      </c>
      <c r="B65" s="287"/>
      <c r="C65" s="287"/>
      <c r="D65" s="294"/>
      <c r="E65" s="288">
        <f>E59+E62</f>
        <v>3386.5023242100601</v>
      </c>
    </row>
    <row r="66" spans="1:5" x14ac:dyDescent="0.25">
      <c r="A66" s="495"/>
      <c r="B66" s="496"/>
      <c r="C66" s="496"/>
      <c r="D66" s="496"/>
      <c r="E66" s="497"/>
    </row>
    <row r="67" spans="1:5" x14ac:dyDescent="0.25">
      <c r="A67" s="286" t="s">
        <v>115</v>
      </c>
      <c r="B67" s="287"/>
      <c r="C67" s="287"/>
      <c r="D67" s="289" t="s">
        <v>60</v>
      </c>
      <c r="E67" s="288" t="s">
        <v>116</v>
      </c>
    </row>
    <row r="68" spans="1:5" x14ac:dyDescent="0.25">
      <c r="A68" s="495">
        <v>1</v>
      </c>
      <c r="B68" s="496"/>
      <c r="C68" s="287" t="str">
        <f>'[1]Condições Gerais'!A33</f>
        <v>PIS</v>
      </c>
      <c r="D68" s="295">
        <f>'[1]Condições Gerais'!B33</f>
        <v>6.4999999999999997E-3</v>
      </c>
      <c r="E68" s="288">
        <f t="shared" ref="E68:E73" si="1">D68*E$77</f>
        <v>24.096622996568573</v>
      </c>
    </row>
    <row r="69" spans="1:5" x14ac:dyDescent="0.25">
      <c r="A69" s="495">
        <v>2</v>
      </c>
      <c r="B69" s="496"/>
      <c r="C69" s="287" t="str">
        <f>'[1]Condições Gerais'!A34</f>
        <v>COFINS</v>
      </c>
      <c r="D69" s="295">
        <f>'[1]Condições Gerais'!B34</f>
        <v>0.03</v>
      </c>
      <c r="E69" s="288">
        <f t="shared" si="1"/>
        <v>111.21518306108572</v>
      </c>
    </row>
    <row r="70" spans="1:5" x14ac:dyDescent="0.25">
      <c r="A70" s="495">
        <v>3</v>
      </c>
      <c r="B70" s="496"/>
      <c r="C70" s="287" t="str">
        <f>'[1]Condições Gerais'!A35</f>
        <v xml:space="preserve">ISS </v>
      </c>
      <c r="D70" s="295">
        <f>'[1]Condições Gerais'!B35</f>
        <v>0.05</v>
      </c>
      <c r="E70" s="288">
        <f t="shared" si="1"/>
        <v>185.35863843514289</v>
      </c>
    </row>
    <row r="71" spans="1:5" x14ac:dyDescent="0.25">
      <c r="A71" s="495">
        <v>4</v>
      </c>
      <c r="B71" s="496"/>
      <c r="C71" s="287" t="str">
        <f>'[1]Condições Gerais'!A36</f>
        <v xml:space="preserve"> </v>
      </c>
      <c r="D71" s="295">
        <f>'[1]Condições Gerais'!B36</f>
        <v>0</v>
      </c>
      <c r="E71" s="288">
        <f t="shared" si="1"/>
        <v>0</v>
      </c>
    </row>
    <row r="72" spans="1:5" x14ac:dyDescent="0.25">
      <c r="A72" s="495">
        <v>5</v>
      </c>
      <c r="B72" s="496"/>
      <c r="C72" s="287" t="str">
        <f>'[1]Condições Gerais'!A37</f>
        <v xml:space="preserve"> </v>
      </c>
      <c r="D72" s="295">
        <f>'[1]Condições Gerais'!B37</f>
        <v>0</v>
      </c>
      <c r="E72" s="288">
        <f t="shared" si="1"/>
        <v>0</v>
      </c>
    </row>
    <row r="73" spans="1:5" x14ac:dyDescent="0.25">
      <c r="A73" s="286" t="s">
        <v>117</v>
      </c>
      <c r="B73" s="287"/>
      <c r="C73" s="287"/>
      <c r="D73" s="295">
        <f>SUM(D68:D72)</f>
        <v>8.6499999999999994E-2</v>
      </c>
      <c r="E73" s="288">
        <f t="shared" si="1"/>
        <v>320.67044449279712</v>
      </c>
    </row>
    <row r="74" spans="1:5" x14ac:dyDescent="0.25">
      <c r="A74" s="495"/>
      <c r="B74" s="496"/>
      <c r="C74" s="496"/>
      <c r="D74" s="496"/>
      <c r="E74" s="497"/>
    </row>
    <row r="75" spans="1:5" x14ac:dyDescent="0.25">
      <c r="A75" s="286" t="s">
        <v>118</v>
      </c>
      <c r="B75" s="287"/>
      <c r="C75" s="287"/>
      <c r="D75" s="287" t="s">
        <v>60</v>
      </c>
      <c r="E75" s="288" t="s">
        <v>116</v>
      </c>
    </row>
    <row r="76" spans="1:5" x14ac:dyDescent="0.25">
      <c r="A76" s="286" t="s">
        <v>119</v>
      </c>
      <c r="B76" s="287"/>
      <c r="C76" s="287"/>
      <c r="D76" s="295">
        <f>1-D73</f>
        <v>0.91349999999999998</v>
      </c>
      <c r="E76" s="288" t="s">
        <v>107</v>
      </c>
    </row>
    <row r="77" spans="1:5" x14ac:dyDescent="0.25">
      <c r="A77" s="286" t="s">
        <v>120</v>
      </c>
      <c r="B77" s="287"/>
      <c r="C77" s="287"/>
      <c r="D77" s="295">
        <v>1</v>
      </c>
      <c r="E77" s="288">
        <f>E65/D76</f>
        <v>3707.1727687028574</v>
      </c>
    </row>
    <row r="78" spans="1:5" x14ac:dyDescent="0.25">
      <c r="A78" s="286" t="s">
        <v>121</v>
      </c>
      <c r="B78" s="287"/>
      <c r="C78" s="287"/>
      <c r="D78" s="293"/>
      <c r="E78" s="288"/>
    </row>
    <row r="79" spans="1:5" x14ac:dyDescent="0.25">
      <c r="A79" s="495"/>
      <c r="B79" s="496"/>
      <c r="C79" s="496"/>
      <c r="D79" s="496"/>
      <c r="E79" s="497"/>
    </row>
    <row r="80" spans="1:5" ht="30" x14ac:dyDescent="0.25">
      <c r="A80" s="286" t="s">
        <v>122</v>
      </c>
      <c r="B80" s="287"/>
      <c r="C80" s="287"/>
      <c r="D80" s="296" t="s">
        <v>123</v>
      </c>
      <c r="E80" s="288" t="s">
        <v>124</v>
      </c>
    </row>
    <row r="81" spans="1:5" x14ac:dyDescent="0.25">
      <c r="A81" s="495"/>
      <c r="B81" s="496"/>
      <c r="C81" s="496"/>
      <c r="D81" s="299">
        <f>'[1]Condições Gerais'!G14</f>
        <v>16</v>
      </c>
      <c r="E81" s="290">
        <f>E77*D81</f>
        <v>59314.764299245719</v>
      </c>
    </row>
    <row r="82" spans="1:5" x14ac:dyDescent="0.25">
      <c r="A82" s="495"/>
      <c r="B82" s="496"/>
      <c r="C82" s="496"/>
      <c r="D82" s="287"/>
      <c r="E82" s="288"/>
    </row>
    <row r="83" spans="1:5" x14ac:dyDescent="0.25">
      <c r="A83" s="286" t="s">
        <v>125</v>
      </c>
      <c r="B83" s="287"/>
      <c r="C83" s="287"/>
      <c r="D83" s="287" t="s">
        <v>126</v>
      </c>
      <c r="E83" s="288" t="s">
        <v>127</v>
      </c>
    </row>
    <row r="84" spans="1:5" ht="15.75" thickBot="1" x14ac:dyDescent="0.3">
      <c r="A84" s="502"/>
      <c r="B84" s="503"/>
      <c r="C84" s="503"/>
      <c r="D84" s="301">
        <f>'[1]Condições Gerais'!B8</f>
        <v>12</v>
      </c>
      <c r="E84" s="302">
        <f>E81*D84</f>
        <v>711777.17159094859</v>
      </c>
    </row>
  </sheetData>
  <mergeCells count="35">
    <mergeCell ref="A44:E44"/>
    <mergeCell ref="A40:C40"/>
    <mergeCell ref="A38:C38"/>
    <mergeCell ref="A72:B72"/>
    <mergeCell ref="A46:B46"/>
    <mergeCell ref="A47:B47"/>
    <mergeCell ref="A48:B48"/>
    <mergeCell ref="A49:B49"/>
    <mergeCell ref="A50:B50"/>
    <mergeCell ref="A51:B51"/>
    <mergeCell ref="A52:B52"/>
    <mergeCell ref="A60:E60"/>
    <mergeCell ref="A62:C62"/>
    <mergeCell ref="A82:C82"/>
    <mergeCell ref="A84:C84"/>
    <mergeCell ref="A79:E79"/>
    <mergeCell ref="A74:E74"/>
    <mergeCell ref="A63:E63"/>
    <mergeCell ref="A66:E66"/>
    <mergeCell ref="A81:C81"/>
    <mergeCell ref="A68:B68"/>
    <mergeCell ref="A69:B69"/>
    <mergeCell ref="A70:B70"/>
    <mergeCell ref="A71:B71"/>
    <mergeCell ref="A1:E1"/>
    <mergeCell ref="A3:E3"/>
    <mergeCell ref="A2:E2"/>
    <mergeCell ref="A4:E4"/>
    <mergeCell ref="A43:C43"/>
    <mergeCell ref="A6:C6"/>
    <mergeCell ref="A5:C5"/>
    <mergeCell ref="A7:E7"/>
    <mergeCell ref="A19:E19"/>
    <mergeCell ref="A29:C29"/>
    <mergeCell ref="A42:C42"/>
  </mergeCells>
  <pageMargins left="0.511811024" right="0.511811024" top="0.78740157499999996" bottom="0.78740157499999996" header="0.31496062000000002" footer="0.31496062000000002"/>
  <pageSetup paperSize="9" scale="5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opLeftCell="A57" workbookViewId="0">
      <selection activeCell="C36" sqref="C36"/>
    </sheetView>
  </sheetViews>
  <sheetFormatPr defaultRowHeight="15" x14ac:dyDescent="0.25"/>
  <cols>
    <col min="4" max="4" width="42.28515625" customWidth="1"/>
    <col min="6" max="6" width="13.5703125" bestFit="1" customWidth="1"/>
  </cols>
  <sheetData>
    <row r="1" spans="1:7" x14ac:dyDescent="0.25">
      <c r="A1" s="304"/>
      <c r="B1" s="506" t="str">
        <f>'[1]Condições Gerais'!A1</f>
        <v>PREFEITURA DE BELO HORIZONTE</v>
      </c>
      <c r="C1" s="506"/>
      <c r="D1" s="506"/>
      <c r="E1" s="506"/>
      <c r="F1" s="507"/>
      <c r="G1" s="204"/>
    </row>
    <row r="2" spans="1:7" x14ac:dyDescent="0.25">
      <c r="A2" s="305"/>
      <c r="B2" s="303"/>
      <c r="C2" s="303"/>
      <c r="D2" s="303"/>
      <c r="E2" s="303"/>
      <c r="F2" s="306"/>
      <c r="G2" s="204"/>
    </row>
    <row r="3" spans="1:7" x14ac:dyDescent="0.25">
      <c r="A3" s="305"/>
      <c r="B3" s="508" t="s">
        <v>76</v>
      </c>
      <c r="C3" s="508"/>
      <c r="D3" s="508"/>
      <c r="E3" s="508"/>
      <c r="F3" s="509"/>
      <c r="G3" s="204"/>
    </row>
    <row r="4" spans="1:7" x14ac:dyDescent="0.25">
      <c r="A4" s="305"/>
      <c r="B4" s="303"/>
      <c r="C4" s="303"/>
      <c r="D4" s="303"/>
      <c r="E4" s="303"/>
      <c r="F4" s="306"/>
      <c r="G4" s="204"/>
    </row>
    <row r="5" spans="1:7" x14ac:dyDescent="0.25">
      <c r="A5" s="305"/>
      <c r="B5" s="205" t="s">
        <v>77</v>
      </c>
      <c r="C5" s="206"/>
      <c r="D5" s="207"/>
      <c r="E5" s="208" t="s">
        <v>78</v>
      </c>
      <c r="F5" s="307" t="s">
        <v>79</v>
      </c>
      <c r="G5" s="204"/>
    </row>
    <row r="6" spans="1:7" x14ac:dyDescent="0.25">
      <c r="A6" s="305"/>
      <c r="B6" s="209" t="str">
        <f>'[1]Condições Gerais'!H6</f>
        <v>02 - TÉCNICO DE OPERAÇÕES II</v>
      </c>
      <c r="C6" s="210"/>
      <c r="D6" s="211"/>
      <c r="E6" s="212">
        <f>'[1]Condições Gerais'!H17</f>
        <v>200</v>
      </c>
      <c r="F6" s="308">
        <f>'[1]Condições Gerais'!H18</f>
        <v>16.083139679999999</v>
      </c>
      <c r="G6" s="204"/>
    </row>
    <row r="7" spans="1:7" x14ac:dyDescent="0.25">
      <c r="A7" s="305"/>
      <c r="B7" s="303"/>
      <c r="C7" s="303"/>
      <c r="D7" s="303"/>
      <c r="E7" s="303"/>
      <c r="F7" s="306"/>
      <c r="G7" s="204"/>
    </row>
    <row r="8" spans="1:7" x14ac:dyDescent="0.25">
      <c r="A8" s="305"/>
      <c r="B8" s="213" t="s">
        <v>80</v>
      </c>
      <c r="C8" s="214"/>
      <c r="D8" s="214"/>
      <c r="E8" s="215" t="s">
        <v>81</v>
      </c>
      <c r="F8" s="309" t="s">
        <v>0</v>
      </c>
      <c r="G8" s="204"/>
    </row>
    <row r="9" spans="1:7" x14ac:dyDescent="0.25">
      <c r="A9" s="305"/>
      <c r="B9" s="216"/>
      <c r="C9" s="217">
        <v>1</v>
      </c>
      <c r="D9" s="218" t="s">
        <v>82</v>
      </c>
      <c r="E9" s="219"/>
      <c r="F9" s="310">
        <f>'[1]Condições Gerais'!H9</f>
        <v>3216.6279359999999</v>
      </c>
      <c r="G9" s="204"/>
    </row>
    <row r="10" spans="1:7" x14ac:dyDescent="0.25">
      <c r="A10" s="305"/>
      <c r="B10" s="220"/>
      <c r="C10" s="217">
        <v>2</v>
      </c>
      <c r="D10" s="218" t="s">
        <v>83</v>
      </c>
      <c r="E10" s="219"/>
      <c r="F10" s="310">
        <f>'[1]Condições Gerais'!H10</f>
        <v>0</v>
      </c>
      <c r="G10" s="204"/>
    </row>
    <row r="11" spans="1:7" x14ac:dyDescent="0.25">
      <c r="A11" s="305"/>
      <c r="B11" s="220"/>
      <c r="C11" s="217">
        <v>3</v>
      </c>
      <c r="D11" s="218" t="s">
        <v>84</v>
      </c>
      <c r="E11" s="219"/>
      <c r="F11" s="310">
        <f>'[1]Condições Gerais'!H12</f>
        <v>0</v>
      </c>
      <c r="G11" s="204"/>
    </row>
    <row r="12" spans="1:7" x14ac:dyDescent="0.25">
      <c r="A12" s="305"/>
      <c r="B12" s="220"/>
      <c r="C12" s="217">
        <v>4</v>
      </c>
      <c r="D12" s="218" t="s">
        <v>85</v>
      </c>
      <c r="E12" s="221">
        <f>'[1]Condições Gerais'!H20</f>
        <v>0</v>
      </c>
      <c r="F12" s="310">
        <f>'[1]Condições Gerais'!H21</f>
        <v>0</v>
      </c>
      <c r="G12" s="303"/>
    </row>
    <row r="13" spans="1:7" x14ac:dyDescent="0.25">
      <c r="A13" s="305"/>
      <c r="B13" s="220"/>
      <c r="C13" s="217">
        <v>5</v>
      </c>
      <c r="D13" s="218" t="s">
        <v>86</v>
      </c>
      <c r="E13" s="221">
        <f>'[1]Condições Gerais'!H22</f>
        <v>0</v>
      </c>
      <c r="F13" s="310">
        <f>'[1]Condições Gerais'!H23</f>
        <v>0</v>
      </c>
      <c r="G13" s="204"/>
    </row>
    <row r="14" spans="1:7" x14ac:dyDescent="0.25">
      <c r="A14" s="305"/>
      <c r="B14" s="220"/>
      <c r="C14" s="217">
        <v>6</v>
      </c>
      <c r="D14" s="218" t="s">
        <v>87</v>
      </c>
      <c r="E14" s="221">
        <f>'[1]Condições Gerais'!H26</f>
        <v>0</v>
      </c>
      <c r="F14" s="310">
        <f>'[1]Condições Gerais'!H27</f>
        <v>0</v>
      </c>
      <c r="G14" s="204"/>
    </row>
    <row r="15" spans="1:7" x14ac:dyDescent="0.25">
      <c r="A15" s="305"/>
      <c r="B15" s="220"/>
      <c r="C15" s="217">
        <v>7</v>
      </c>
      <c r="D15" s="218" t="s">
        <v>88</v>
      </c>
      <c r="E15" s="221">
        <f>'[1]Condições Gerais'!H28</f>
        <v>0</v>
      </c>
      <c r="F15" s="310">
        <f>'[1]Condições Gerais'!H29</f>
        <v>0</v>
      </c>
      <c r="G15" s="204"/>
    </row>
    <row r="16" spans="1:7" x14ac:dyDescent="0.25">
      <c r="A16" s="305"/>
      <c r="B16" s="220"/>
      <c r="C16" s="217">
        <v>8</v>
      </c>
      <c r="D16" s="222" t="s">
        <v>89</v>
      </c>
      <c r="E16" s="221">
        <f>'[1]Condições Gerais'!H24</f>
        <v>0</v>
      </c>
      <c r="F16" s="310">
        <f>'[1]Condições Gerais'!H25</f>
        <v>0</v>
      </c>
      <c r="G16" s="204"/>
    </row>
    <row r="17" spans="1:7" x14ac:dyDescent="0.25">
      <c r="A17" s="305"/>
      <c r="B17" s="223"/>
      <c r="C17" s="224"/>
      <c r="D17" s="218"/>
      <c r="E17" s="219"/>
      <c r="F17" s="310"/>
      <c r="G17" s="204"/>
    </row>
    <row r="18" spans="1:7" x14ac:dyDescent="0.25">
      <c r="A18" s="305"/>
      <c r="B18" s="225" t="s">
        <v>90</v>
      </c>
      <c r="C18" s="214"/>
      <c r="D18" s="214"/>
      <c r="E18" s="226"/>
      <c r="F18" s="311">
        <f>SUM(F9:F17)</f>
        <v>3216.6279359999999</v>
      </c>
      <c r="G18" s="204"/>
    </row>
    <row r="19" spans="1:7" x14ac:dyDescent="0.25">
      <c r="A19" s="305"/>
      <c r="B19" s="303"/>
      <c r="C19" s="303"/>
      <c r="D19" s="303"/>
      <c r="E19" s="303"/>
      <c r="F19" s="306"/>
      <c r="G19" s="204"/>
    </row>
    <row r="20" spans="1:7" x14ac:dyDescent="0.25">
      <c r="A20" s="305"/>
      <c r="B20" s="227" t="s">
        <v>91</v>
      </c>
      <c r="C20" s="214"/>
      <c r="D20" s="226"/>
      <c r="E20" s="228" t="s">
        <v>60</v>
      </c>
      <c r="F20" s="309" t="s">
        <v>0</v>
      </c>
      <c r="G20" s="204"/>
    </row>
    <row r="21" spans="1:7" x14ac:dyDescent="0.25">
      <c r="A21" s="305"/>
      <c r="B21" s="510" t="s">
        <v>92</v>
      </c>
      <c r="C21" s="283">
        <v>1</v>
      </c>
      <c r="D21" s="229" t="str">
        <f>'[1]Condições Gerais'!A23</f>
        <v>INSS</v>
      </c>
      <c r="E21" s="230">
        <f>'[1]Condições Gerais'!B23</f>
        <v>0.2</v>
      </c>
      <c r="F21" s="312">
        <f t="shared" ref="F21:F28" si="0">E21*$F$18</f>
        <v>643.32558719999997</v>
      </c>
      <c r="G21" s="204"/>
    </row>
    <row r="22" spans="1:7" x14ac:dyDescent="0.25">
      <c r="A22" s="305"/>
      <c r="B22" s="511"/>
      <c r="C22" s="283">
        <v>2</v>
      </c>
      <c r="D22" s="229" t="str">
        <f>'[1]Condições Gerais'!A24</f>
        <v>SESI ou SESC</v>
      </c>
      <c r="E22" s="230">
        <f>'[1]Condições Gerais'!B24</f>
        <v>1.4999999999999999E-2</v>
      </c>
      <c r="F22" s="312">
        <f t="shared" si="0"/>
        <v>48.249419039999999</v>
      </c>
      <c r="G22" s="204"/>
    </row>
    <row r="23" spans="1:7" x14ac:dyDescent="0.25">
      <c r="A23" s="305"/>
      <c r="B23" s="511"/>
      <c r="C23" s="283">
        <v>3</v>
      </c>
      <c r="D23" s="229" t="str">
        <f>'[1]Condições Gerais'!A25</f>
        <v>SENAI ou SENAC</v>
      </c>
      <c r="E23" s="230">
        <f>'[1]Condições Gerais'!B25</f>
        <v>0.01</v>
      </c>
      <c r="F23" s="312">
        <f t="shared" si="0"/>
        <v>32.166279359999997</v>
      </c>
      <c r="G23" s="204"/>
    </row>
    <row r="24" spans="1:7" x14ac:dyDescent="0.25">
      <c r="A24" s="305"/>
      <c r="B24" s="511"/>
      <c r="C24" s="283">
        <v>4</v>
      </c>
      <c r="D24" s="229" t="str">
        <f>'[1]Condições Gerais'!A26</f>
        <v>INCRA</v>
      </c>
      <c r="E24" s="230">
        <f>'[1]Condições Gerais'!B26</f>
        <v>2E-3</v>
      </c>
      <c r="F24" s="312">
        <f t="shared" si="0"/>
        <v>6.4332558720000002</v>
      </c>
      <c r="G24" s="204"/>
    </row>
    <row r="25" spans="1:7" x14ac:dyDescent="0.25">
      <c r="A25" s="305"/>
      <c r="B25" s="511"/>
      <c r="C25" s="283">
        <v>5</v>
      </c>
      <c r="D25" s="229" t="str">
        <f>'[1]Condições Gerais'!A27</f>
        <v>Salário educação</v>
      </c>
      <c r="E25" s="230">
        <f>'[1]Condições Gerais'!B27</f>
        <v>2.5000000000000001E-2</v>
      </c>
      <c r="F25" s="312">
        <f t="shared" si="0"/>
        <v>80.415698399999997</v>
      </c>
      <c r="G25" s="204"/>
    </row>
    <row r="26" spans="1:7" x14ac:dyDescent="0.25">
      <c r="A26" s="305"/>
      <c r="B26" s="511"/>
      <c r="C26" s="283">
        <v>6</v>
      </c>
      <c r="D26" s="229" t="str">
        <f>'[1]Condições Gerais'!A28</f>
        <v>FGTS</v>
      </c>
      <c r="E26" s="230">
        <f>'[1]Condições Gerais'!B28</f>
        <v>0.08</v>
      </c>
      <c r="F26" s="312">
        <f t="shared" si="0"/>
        <v>257.33023487999998</v>
      </c>
      <c r="G26" s="204"/>
    </row>
    <row r="27" spans="1:7" x14ac:dyDescent="0.25">
      <c r="A27" s="313"/>
      <c r="B27" s="511"/>
      <c r="C27" s="283">
        <v>7</v>
      </c>
      <c r="D27" s="229" t="str">
        <f>'[1]Condições Gerais'!A29</f>
        <v>Seguro acidente do trabalho</v>
      </c>
      <c r="E27" s="230">
        <f>'[1]Condições Gerais'!B29</f>
        <v>1.4999999999999999E-2</v>
      </c>
      <c r="F27" s="312">
        <f t="shared" si="0"/>
        <v>48.249419039999999</v>
      </c>
      <c r="G27" s="231"/>
    </row>
    <row r="28" spans="1:7" x14ac:dyDescent="0.25">
      <c r="A28" s="305"/>
      <c r="B28" s="511"/>
      <c r="C28" s="283">
        <v>8</v>
      </c>
      <c r="D28" s="229" t="str">
        <f>'[1]Condições Gerais'!A30</f>
        <v>SEBRAE</v>
      </c>
      <c r="E28" s="230">
        <f>'[1]Condições Gerais'!B30</f>
        <v>6.0000000000000001E-3</v>
      </c>
      <c r="F28" s="312">
        <f t="shared" si="0"/>
        <v>19.299767616</v>
      </c>
      <c r="G28" s="204"/>
    </row>
    <row r="29" spans="1:7" x14ac:dyDescent="0.25">
      <c r="A29" s="305"/>
      <c r="B29" s="512"/>
      <c r="C29" s="232" t="s">
        <v>93</v>
      </c>
      <c r="D29" s="232"/>
      <c r="E29" s="233">
        <f>SUM(E21:E28)</f>
        <v>0.35300000000000009</v>
      </c>
      <c r="F29" s="314">
        <f>SUM(F21:F28)</f>
        <v>1135.4696614080001</v>
      </c>
      <c r="G29" s="204"/>
    </row>
    <row r="30" spans="1:7" x14ac:dyDescent="0.25">
      <c r="A30" s="305"/>
      <c r="B30" s="513" t="s">
        <v>94</v>
      </c>
      <c r="C30" s="284">
        <v>9</v>
      </c>
      <c r="D30" s="229" t="str">
        <f>'[1]Condições Gerais'!A12</f>
        <v xml:space="preserve">Férias </v>
      </c>
      <c r="E30" s="230">
        <f>'[1]Condições Gerais'!B12</f>
        <v>0.12037037037037036</v>
      </c>
      <c r="F30" s="312">
        <v>0</v>
      </c>
      <c r="G30" s="204"/>
    </row>
    <row r="31" spans="1:7" x14ac:dyDescent="0.25">
      <c r="A31" s="305"/>
      <c r="B31" s="514"/>
      <c r="C31" s="284">
        <v>10</v>
      </c>
      <c r="D31" s="229" t="str">
        <f>'[1]Condições Gerais'!A13</f>
        <v>Auxílio doença</v>
      </c>
      <c r="E31" s="230">
        <f>'[1]Condições Gerais'!B13</f>
        <v>1.6555555555555556E-2</v>
      </c>
      <c r="F31" s="312">
        <v>0</v>
      </c>
      <c r="G31" s="204"/>
    </row>
    <row r="32" spans="1:7" x14ac:dyDescent="0.25">
      <c r="A32" s="305"/>
      <c r="B32" s="514"/>
      <c r="C32" s="284">
        <v>11</v>
      </c>
      <c r="D32" s="229" t="str">
        <f>'[1]Condições Gerais'!A14</f>
        <v>Licença maternidade</v>
      </c>
      <c r="E32" s="230">
        <f>'[1]Condições Gerais'!B14</f>
        <v>5.5239999999999994E-3</v>
      </c>
      <c r="F32" s="312">
        <v>0</v>
      </c>
      <c r="G32" s="204"/>
    </row>
    <row r="33" spans="1:7" x14ac:dyDescent="0.25">
      <c r="A33" s="305"/>
      <c r="B33" s="514"/>
      <c r="C33" s="284">
        <v>12</v>
      </c>
      <c r="D33" s="229" t="str">
        <f>'[1]Condições Gerais'!A15</f>
        <v>Licença paternidade</v>
      </c>
      <c r="E33" s="230">
        <f>'[1]Condições Gerais'!B15</f>
        <v>2.0833333333333332E-4</v>
      </c>
      <c r="F33" s="312">
        <v>0</v>
      </c>
      <c r="G33" s="204"/>
    </row>
    <row r="34" spans="1:7" x14ac:dyDescent="0.25">
      <c r="A34" s="305"/>
      <c r="B34" s="514"/>
      <c r="C34" s="284">
        <v>13</v>
      </c>
      <c r="D34" s="229" t="str">
        <f>'[1]Condições Gerais'!A16</f>
        <v>Faltas legais</v>
      </c>
      <c r="E34" s="230">
        <f>'[1]Condições Gerais'!B16</f>
        <v>8.2222222222222228E-3</v>
      </c>
      <c r="F34" s="312">
        <v>0</v>
      </c>
      <c r="G34" s="204"/>
    </row>
    <row r="35" spans="1:7" x14ac:dyDescent="0.25">
      <c r="A35" s="305"/>
      <c r="B35" s="514"/>
      <c r="C35" s="284">
        <v>14</v>
      </c>
      <c r="D35" s="229" t="str">
        <f>'[1]Condições Gerais'!A17</f>
        <v>Acidente de trabalho</v>
      </c>
      <c r="E35" s="230">
        <f>'[1]Condições Gerais'!B17</f>
        <v>3.2499999999999999E-4</v>
      </c>
      <c r="F35" s="312">
        <v>0</v>
      </c>
      <c r="G35" s="204"/>
    </row>
    <row r="36" spans="1:7" x14ac:dyDescent="0.25">
      <c r="A36" s="305"/>
      <c r="B36" s="514"/>
      <c r="C36" s="284">
        <v>15</v>
      </c>
      <c r="D36" s="229" t="str">
        <f>'[1]Condições Gerais'!A18</f>
        <v>Aviso Prévio</v>
      </c>
      <c r="E36" s="230">
        <f>'[1]Condições Gerais'!B18</f>
        <v>1.9444444444444445E-2</v>
      </c>
      <c r="F36" s="312">
        <v>0</v>
      </c>
      <c r="G36" s="204"/>
    </row>
    <row r="37" spans="1:7" x14ac:dyDescent="0.25">
      <c r="A37" s="305"/>
      <c r="B37" s="514"/>
      <c r="C37" s="284">
        <v>16</v>
      </c>
      <c r="D37" s="229" t="str">
        <f>'[1]Condições Gerais'!A19</f>
        <v>13º Salário</v>
      </c>
      <c r="E37" s="230">
        <f>'[1]Condições Gerais'!B19</f>
        <v>9.0277777777777776E-2</v>
      </c>
      <c r="F37" s="312">
        <v>0</v>
      </c>
      <c r="G37" s="204"/>
    </row>
    <row r="38" spans="1:7" x14ac:dyDescent="0.25">
      <c r="A38" s="305"/>
      <c r="B38" s="515"/>
      <c r="C38" s="234" t="s">
        <v>95</v>
      </c>
      <c r="D38" s="234"/>
      <c r="E38" s="235">
        <f>SUM(E30:E37)</f>
        <v>0.26092770370370372</v>
      </c>
      <c r="F38" s="315">
        <f>SUM(F30:F37)</f>
        <v>0</v>
      </c>
      <c r="G38" s="204"/>
    </row>
    <row r="39" spans="1:7" x14ac:dyDescent="0.25">
      <c r="A39" s="305"/>
      <c r="B39" s="516" t="s">
        <v>96</v>
      </c>
      <c r="C39" s="285">
        <v>17</v>
      </c>
      <c r="D39" s="236" t="str">
        <f>'[1]Condições Gerais'!A20</f>
        <v>Indenizações  - rescisões s/ justa causa</v>
      </c>
      <c r="E39" s="237">
        <f>'[1]Condições Gerais'!B20</f>
        <v>3.8220799999999999E-2</v>
      </c>
      <c r="F39" s="312">
        <v>0</v>
      </c>
      <c r="G39" s="204"/>
    </row>
    <row r="40" spans="1:7" x14ac:dyDescent="0.25">
      <c r="A40" s="305"/>
      <c r="B40" s="517"/>
      <c r="C40" s="238" t="s">
        <v>97</v>
      </c>
      <c r="D40" s="238"/>
      <c r="E40" s="239">
        <f>SUM(E39)</f>
        <v>3.8220799999999999E-2</v>
      </c>
      <c r="F40" s="316">
        <f>SUM(F39)</f>
        <v>0</v>
      </c>
      <c r="G40" s="204"/>
    </row>
    <row r="41" spans="1:7" ht="25.5" x14ac:dyDescent="0.25">
      <c r="A41" s="317"/>
      <c r="B41" s="504" t="s">
        <v>98</v>
      </c>
      <c r="C41" s="240">
        <v>18</v>
      </c>
      <c r="D41" s="241" t="s">
        <v>99</v>
      </c>
      <c r="E41" s="242">
        <f>E29*E38</f>
        <v>9.2107479407407433E-2</v>
      </c>
      <c r="F41" s="318">
        <v>0</v>
      </c>
      <c r="G41" s="204"/>
    </row>
    <row r="42" spans="1:7" x14ac:dyDescent="0.25">
      <c r="A42" s="305"/>
      <c r="B42" s="505"/>
      <c r="C42" s="243" t="s">
        <v>100</v>
      </c>
      <c r="D42" s="243"/>
      <c r="E42" s="244">
        <f>SUM(E41)</f>
        <v>9.2107479407407433E-2</v>
      </c>
      <c r="F42" s="319">
        <f>SUM(F41)</f>
        <v>0</v>
      </c>
      <c r="G42" s="204"/>
    </row>
    <row r="43" spans="1:7" x14ac:dyDescent="0.25">
      <c r="A43" s="305"/>
      <c r="B43" s="245" t="s">
        <v>101</v>
      </c>
      <c r="C43" s="246"/>
      <c r="D43" s="247"/>
      <c r="E43" s="244">
        <f>E29+E38+E40+E42</f>
        <v>0.7442559831111113</v>
      </c>
      <c r="F43" s="319">
        <f>F29+F38+F40+F42</f>
        <v>1135.4696614080001</v>
      </c>
      <c r="G43" s="204"/>
    </row>
    <row r="44" spans="1:7" x14ac:dyDescent="0.25">
      <c r="A44" s="305"/>
      <c r="B44" s="303"/>
      <c r="C44" s="303"/>
      <c r="D44" s="303"/>
      <c r="E44" s="303"/>
      <c r="F44" s="306"/>
      <c r="G44" s="204"/>
    </row>
    <row r="45" spans="1:7" ht="51" x14ac:dyDescent="0.25">
      <c r="A45" s="305"/>
      <c r="B45" s="248" t="s">
        <v>102</v>
      </c>
      <c r="C45" s="249"/>
      <c r="D45" s="249"/>
      <c r="E45" s="250" t="s">
        <v>103</v>
      </c>
      <c r="F45" s="309" t="s">
        <v>0</v>
      </c>
      <c r="G45" s="204"/>
    </row>
    <row r="46" spans="1:7" x14ac:dyDescent="0.25">
      <c r="A46" s="305"/>
      <c r="B46" s="216"/>
      <c r="C46" s="224">
        <v>1</v>
      </c>
      <c r="D46" s="251" t="s">
        <v>104</v>
      </c>
      <c r="E46" s="252">
        <f>(F9*0.06)</f>
        <v>192.99767616</v>
      </c>
      <c r="F46" s="320">
        <v>0</v>
      </c>
      <c r="G46" s="253"/>
    </row>
    <row r="47" spans="1:7" x14ac:dyDescent="0.25">
      <c r="A47" s="305"/>
      <c r="B47" s="220"/>
      <c r="C47" s="224">
        <v>2</v>
      </c>
      <c r="D47" s="254" t="s">
        <v>105</v>
      </c>
      <c r="E47" s="252">
        <f>'[1]Condições Gerais'!H34*'[1]Condições Gerais'!E32</f>
        <v>107.976</v>
      </c>
      <c r="F47" s="320">
        <v>0</v>
      </c>
      <c r="G47" s="204"/>
    </row>
    <row r="48" spans="1:7" x14ac:dyDescent="0.25">
      <c r="A48" s="305"/>
      <c r="B48" s="220"/>
      <c r="C48" s="224">
        <v>3</v>
      </c>
      <c r="D48" s="255" t="s">
        <v>106</v>
      </c>
      <c r="E48" s="256" t="s">
        <v>107</v>
      </c>
      <c r="F48" s="320">
        <v>0</v>
      </c>
      <c r="G48" s="204"/>
    </row>
    <row r="49" spans="1:7" x14ac:dyDescent="0.25">
      <c r="A49" s="305"/>
      <c r="B49" s="220"/>
      <c r="C49" s="224">
        <v>4</v>
      </c>
      <c r="D49" s="254" t="str">
        <f>'[1]Condições Gerais'!D39</f>
        <v>BENEFÍCIO CCT ou OUTROS CUSTOS  (PAF ou PAO)</v>
      </c>
      <c r="E49" s="256" t="s">
        <v>107</v>
      </c>
      <c r="F49" s="320">
        <v>0</v>
      </c>
      <c r="G49" s="204"/>
    </row>
    <row r="50" spans="1:7" x14ac:dyDescent="0.25">
      <c r="A50" s="305"/>
      <c r="B50" s="220"/>
      <c r="C50" s="224">
        <v>5</v>
      </c>
      <c r="D50" s="254" t="str">
        <f>'[1]Condições Gerais'!D41</f>
        <v>BENEFÍCIO CCT ou OUTROS CUSTOS (Seguro de Vida)</v>
      </c>
      <c r="E50" s="256" t="s">
        <v>107</v>
      </c>
      <c r="F50" s="320">
        <v>0</v>
      </c>
      <c r="G50" s="204"/>
    </row>
    <row r="51" spans="1:7" x14ac:dyDescent="0.25">
      <c r="A51" s="305"/>
      <c r="B51" s="220"/>
      <c r="C51" s="224">
        <v>6</v>
      </c>
      <c r="D51" s="254" t="str">
        <f>'[1]Condições Gerais'!D43</f>
        <v>BENEFÍCIO CCT ou OUTROS CUSTOS</v>
      </c>
      <c r="E51" s="256" t="s">
        <v>107</v>
      </c>
      <c r="F51" s="320">
        <v>0</v>
      </c>
      <c r="G51" s="204"/>
    </row>
    <row r="52" spans="1:7" x14ac:dyDescent="0.25">
      <c r="A52" s="305"/>
      <c r="B52" s="220"/>
      <c r="C52" s="224">
        <v>7</v>
      </c>
      <c r="D52" s="254" t="str">
        <f>'[1]Condições Gerais'!D45</f>
        <v>BENEFÍCIO CCT ou OUTROS CUSTOS</v>
      </c>
      <c r="E52" s="256" t="s">
        <v>107</v>
      </c>
      <c r="F52" s="320">
        <v>0</v>
      </c>
      <c r="G52" s="204"/>
    </row>
    <row r="53" spans="1:7" x14ac:dyDescent="0.25">
      <c r="A53" s="305"/>
      <c r="B53" s="245" t="s">
        <v>108</v>
      </c>
      <c r="C53" s="246"/>
      <c r="D53" s="246"/>
      <c r="E53" s="247"/>
      <c r="F53" s="321">
        <f>SUM(F46:F52)</f>
        <v>0</v>
      </c>
      <c r="G53" s="204"/>
    </row>
    <row r="54" spans="1:7" x14ac:dyDescent="0.25">
      <c r="A54" s="305"/>
      <c r="B54" s="303"/>
      <c r="C54" s="303"/>
      <c r="D54" s="303"/>
      <c r="E54" s="303"/>
      <c r="F54" s="306"/>
      <c r="G54" s="204"/>
    </row>
    <row r="55" spans="1:7" x14ac:dyDescent="0.25">
      <c r="A55" s="305"/>
      <c r="B55" s="227" t="s">
        <v>109</v>
      </c>
      <c r="C55" s="214"/>
      <c r="D55" s="214"/>
      <c r="E55" s="257"/>
      <c r="F55" s="309" t="s">
        <v>0</v>
      </c>
      <c r="G55" s="204"/>
    </row>
    <row r="56" spans="1:7" x14ac:dyDescent="0.25">
      <c r="A56" s="305"/>
      <c r="B56" s="218" t="s">
        <v>90</v>
      </c>
      <c r="C56" s="258"/>
      <c r="D56" s="258"/>
      <c r="E56" s="257"/>
      <c r="F56" s="322">
        <f>F18</f>
        <v>3216.6279359999999</v>
      </c>
      <c r="G56" s="204"/>
    </row>
    <row r="57" spans="1:7" x14ac:dyDescent="0.25">
      <c r="A57" s="305"/>
      <c r="B57" s="259" t="s">
        <v>101</v>
      </c>
      <c r="C57" s="260"/>
      <c r="D57" s="260"/>
      <c r="E57" s="257"/>
      <c r="F57" s="323">
        <f>F43</f>
        <v>1135.4696614080001</v>
      </c>
      <c r="G57" s="204"/>
    </row>
    <row r="58" spans="1:7" x14ac:dyDescent="0.25">
      <c r="A58" s="305"/>
      <c r="B58" s="259" t="s">
        <v>108</v>
      </c>
      <c r="C58" s="260"/>
      <c r="D58" s="260"/>
      <c r="E58" s="257"/>
      <c r="F58" s="323">
        <f>F53</f>
        <v>0</v>
      </c>
      <c r="G58" s="204"/>
    </row>
    <row r="59" spans="1:7" x14ac:dyDescent="0.25">
      <c r="A59" s="305"/>
      <c r="B59" s="205" t="s">
        <v>110</v>
      </c>
      <c r="C59" s="261"/>
      <c r="D59" s="261"/>
      <c r="E59" s="262"/>
      <c r="F59" s="324">
        <f>SUM(F56:F58)</f>
        <v>4352.0975974080002</v>
      </c>
      <c r="G59" s="204"/>
    </row>
    <row r="60" spans="1:7" x14ac:dyDescent="0.25">
      <c r="A60" s="305"/>
      <c r="B60" s="303"/>
      <c r="C60" s="303"/>
      <c r="D60" s="303"/>
      <c r="E60" s="303"/>
      <c r="F60" s="306"/>
      <c r="G60" s="204"/>
    </row>
    <row r="61" spans="1:7" x14ac:dyDescent="0.25">
      <c r="A61" s="305"/>
      <c r="B61" s="205" t="s">
        <v>111</v>
      </c>
      <c r="C61" s="206"/>
      <c r="D61" s="206"/>
      <c r="E61" s="263" t="s">
        <v>60</v>
      </c>
      <c r="F61" s="309" t="s">
        <v>0</v>
      </c>
      <c r="G61" s="204"/>
    </row>
    <row r="62" spans="1:7" x14ac:dyDescent="0.25">
      <c r="A62" s="305"/>
      <c r="B62" s="205" t="s">
        <v>112</v>
      </c>
      <c r="C62" s="261"/>
      <c r="D62" s="261"/>
      <c r="E62" s="264">
        <f>'[1]Condições Gerais'!B40</f>
        <v>7.7000000000000002E-3</v>
      </c>
      <c r="F62" s="307">
        <f>E62*F59</f>
        <v>33.511151500041599</v>
      </c>
      <c r="G62" s="204"/>
    </row>
    <row r="63" spans="1:7" x14ac:dyDescent="0.25">
      <c r="A63" s="305"/>
      <c r="B63" s="303"/>
      <c r="C63" s="303"/>
      <c r="D63" s="303"/>
      <c r="E63" s="303"/>
      <c r="F63" s="306"/>
      <c r="G63" s="204"/>
    </row>
    <row r="64" spans="1:7" x14ac:dyDescent="0.25">
      <c r="A64" s="305"/>
      <c r="B64" s="205" t="s">
        <v>113</v>
      </c>
      <c r="C64" s="206"/>
      <c r="D64" s="206"/>
      <c r="E64" s="265"/>
      <c r="F64" s="309" t="s">
        <v>0</v>
      </c>
      <c r="G64" s="204"/>
    </row>
    <row r="65" spans="1:7" x14ac:dyDescent="0.25">
      <c r="A65" s="305"/>
      <c r="B65" s="205" t="s">
        <v>114</v>
      </c>
      <c r="C65" s="261"/>
      <c r="D65" s="261"/>
      <c r="E65" s="262"/>
      <c r="F65" s="307">
        <f>F59+F62</f>
        <v>4385.6087489080419</v>
      </c>
      <c r="G65" s="204"/>
    </row>
    <row r="66" spans="1:7" x14ac:dyDescent="0.25">
      <c r="A66" s="305"/>
      <c r="B66" s="303"/>
      <c r="C66" s="303"/>
      <c r="D66" s="303"/>
      <c r="E66" s="303"/>
      <c r="F66" s="306"/>
      <c r="G66" s="204"/>
    </row>
    <row r="67" spans="1:7" x14ac:dyDescent="0.25">
      <c r="A67" s="305"/>
      <c r="B67" s="227" t="s">
        <v>115</v>
      </c>
      <c r="C67" s="214"/>
      <c r="D67" s="226"/>
      <c r="E67" s="263" t="s">
        <v>60</v>
      </c>
      <c r="F67" s="309" t="s">
        <v>116</v>
      </c>
      <c r="G67" s="204"/>
    </row>
    <row r="68" spans="1:7" x14ac:dyDescent="0.25">
      <c r="A68" s="305"/>
      <c r="B68" s="266"/>
      <c r="C68" s="217">
        <v>1</v>
      </c>
      <c r="D68" s="267" t="str">
        <f>'[1]Condições Gerais'!A33</f>
        <v>PIS</v>
      </c>
      <c r="E68" s="268">
        <f>'[1]Condições Gerais'!B33</f>
        <v>6.4999999999999997E-3</v>
      </c>
      <c r="F68" s="325">
        <f t="shared" ref="F68:F73" si="1">E68*F$77</f>
        <v>31.20575464466587</v>
      </c>
      <c r="G68" s="204"/>
    </row>
    <row r="69" spans="1:7" x14ac:dyDescent="0.25">
      <c r="A69" s="305"/>
      <c r="B69" s="269"/>
      <c r="C69" s="217">
        <v>2</v>
      </c>
      <c r="D69" s="267" t="str">
        <f>'[1]Condições Gerais'!A34</f>
        <v>COFINS</v>
      </c>
      <c r="E69" s="268">
        <f>'[1]Condições Gerais'!B34</f>
        <v>0.03</v>
      </c>
      <c r="F69" s="325">
        <f t="shared" si="1"/>
        <v>144.02655989845786</v>
      </c>
      <c r="G69" s="204"/>
    </row>
    <row r="70" spans="1:7" x14ac:dyDescent="0.25">
      <c r="A70" s="305"/>
      <c r="B70" s="269"/>
      <c r="C70" s="217">
        <v>3</v>
      </c>
      <c r="D70" s="267" t="str">
        <f>'[1]Condições Gerais'!A35</f>
        <v xml:space="preserve">ISS </v>
      </c>
      <c r="E70" s="268">
        <f>'[1]Condições Gerais'!B35</f>
        <v>0.05</v>
      </c>
      <c r="F70" s="325">
        <f t="shared" si="1"/>
        <v>240.04426649742979</v>
      </c>
      <c r="G70" s="204"/>
    </row>
    <row r="71" spans="1:7" x14ac:dyDescent="0.25">
      <c r="A71" s="305"/>
      <c r="B71" s="269"/>
      <c r="C71" s="217">
        <v>4</v>
      </c>
      <c r="D71" s="267" t="str">
        <f>'[1]Condições Gerais'!A36</f>
        <v xml:space="preserve"> </v>
      </c>
      <c r="E71" s="268">
        <f>'[1]Condições Gerais'!B36</f>
        <v>0</v>
      </c>
      <c r="F71" s="325">
        <f t="shared" si="1"/>
        <v>0</v>
      </c>
      <c r="G71" s="204"/>
    </row>
    <row r="72" spans="1:7" x14ac:dyDescent="0.25">
      <c r="A72" s="305"/>
      <c r="B72" s="270"/>
      <c r="C72" s="217">
        <v>5</v>
      </c>
      <c r="D72" s="267" t="str">
        <f>'[1]Condições Gerais'!A37</f>
        <v xml:space="preserve"> </v>
      </c>
      <c r="E72" s="268">
        <f>'[1]Condições Gerais'!B37</f>
        <v>0</v>
      </c>
      <c r="F72" s="325">
        <f t="shared" si="1"/>
        <v>0</v>
      </c>
      <c r="G72" s="204"/>
    </row>
    <row r="73" spans="1:7" x14ac:dyDescent="0.25">
      <c r="A73" s="305"/>
      <c r="B73" s="245" t="s">
        <v>117</v>
      </c>
      <c r="C73" s="246"/>
      <c r="D73" s="247"/>
      <c r="E73" s="271">
        <f>SUM(E68:E72)</f>
        <v>8.6499999999999994E-2</v>
      </c>
      <c r="F73" s="326">
        <f t="shared" si="1"/>
        <v>415.27658104055348</v>
      </c>
      <c r="G73" s="204"/>
    </row>
    <row r="74" spans="1:7" x14ac:dyDescent="0.25">
      <c r="A74" s="305"/>
      <c r="B74" s="303"/>
      <c r="C74" s="303"/>
      <c r="D74" s="303"/>
      <c r="E74" s="303"/>
      <c r="F74" s="306"/>
      <c r="G74" s="204"/>
    </row>
    <row r="75" spans="1:7" x14ac:dyDescent="0.25">
      <c r="A75" s="305"/>
      <c r="B75" s="227" t="s">
        <v>118</v>
      </c>
      <c r="C75" s="214"/>
      <c r="D75" s="226"/>
      <c r="E75" s="263" t="s">
        <v>60</v>
      </c>
      <c r="F75" s="309" t="s">
        <v>116</v>
      </c>
      <c r="G75" s="204"/>
    </row>
    <row r="76" spans="1:7" x14ac:dyDescent="0.25">
      <c r="A76" s="327"/>
      <c r="B76" s="273" t="s">
        <v>119</v>
      </c>
      <c r="C76" s="274"/>
      <c r="D76" s="275"/>
      <c r="E76" s="276">
        <f>1-E73</f>
        <v>0.91349999999999998</v>
      </c>
      <c r="F76" s="328" t="s">
        <v>107</v>
      </c>
      <c r="G76" s="272"/>
    </row>
    <row r="77" spans="1:7" x14ac:dyDescent="0.25">
      <c r="A77" s="327"/>
      <c r="B77" s="273" t="s">
        <v>120</v>
      </c>
      <c r="C77" s="274"/>
      <c r="D77" s="275"/>
      <c r="E77" s="276">
        <v>1</v>
      </c>
      <c r="F77" s="328">
        <f>F65/E76</f>
        <v>4800.8853299485954</v>
      </c>
      <c r="G77" s="272"/>
    </row>
    <row r="78" spans="1:7" x14ac:dyDescent="0.25">
      <c r="A78" s="327"/>
      <c r="B78" s="277" t="s">
        <v>121</v>
      </c>
      <c r="C78" s="278"/>
      <c r="D78" s="279"/>
      <c r="E78" s="280"/>
      <c r="F78" s="329"/>
      <c r="G78" s="272"/>
    </row>
    <row r="79" spans="1:7" x14ac:dyDescent="0.25">
      <c r="A79" s="305"/>
      <c r="B79" s="303"/>
      <c r="C79" s="303"/>
      <c r="D79" s="303"/>
      <c r="E79" s="303"/>
      <c r="F79" s="306"/>
      <c r="G79" s="204"/>
    </row>
    <row r="80" spans="1:7" ht="51" x14ac:dyDescent="0.25">
      <c r="A80" s="327"/>
      <c r="B80" s="273" t="s">
        <v>122</v>
      </c>
      <c r="C80" s="274"/>
      <c r="D80" s="275"/>
      <c r="E80" s="281" t="s">
        <v>123</v>
      </c>
      <c r="F80" s="307" t="s">
        <v>124</v>
      </c>
      <c r="G80" s="272"/>
    </row>
    <row r="81" spans="1:7" x14ac:dyDescent="0.25">
      <c r="A81" s="305"/>
      <c r="B81" s="277"/>
      <c r="C81" s="278"/>
      <c r="D81" s="279"/>
      <c r="E81" s="282">
        <f>'[1]Condições Gerais'!H14</f>
        <v>11</v>
      </c>
      <c r="F81" s="307">
        <f>F77*E81</f>
        <v>52809.738629434549</v>
      </c>
      <c r="G81" s="204"/>
    </row>
    <row r="82" spans="1:7" x14ac:dyDescent="0.25">
      <c r="A82" s="305"/>
      <c r="B82" s="303"/>
      <c r="C82" s="303"/>
      <c r="D82" s="303"/>
      <c r="E82" s="303"/>
      <c r="F82" s="306"/>
      <c r="G82" s="204"/>
    </row>
    <row r="83" spans="1:7" x14ac:dyDescent="0.25">
      <c r="A83" s="327"/>
      <c r="B83" s="273" t="s">
        <v>125</v>
      </c>
      <c r="C83" s="274"/>
      <c r="D83" s="275"/>
      <c r="E83" s="281" t="s">
        <v>126</v>
      </c>
      <c r="F83" s="307" t="s">
        <v>127</v>
      </c>
      <c r="G83" s="272"/>
    </row>
    <row r="84" spans="1:7" ht="15.75" thickBot="1" x14ac:dyDescent="0.3">
      <c r="A84" s="330"/>
      <c r="B84" s="331"/>
      <c r="C84" s="332"/>
      <c r="D84" s="333"/>
      <c r="E84" s="334">
        <f>'[1]Condições Gerais'!B8</f>
        <v>12</v>
      </c>
      <c r="F84" s="335">
        <f>F81*E84</f>
        <v>633716.86355321459</v>
      </c>
      <c r="G84" s="204"/>
    </row>
  </sheetData>
  <mergeCells count="6">
    <mergeCell ref="B41:B42"/>
    <mergeCell ref="B1:F1"/>
    <mergeCell ref="B3:F3"/>
    <mergeCell ref="B21:B29"/>
    <mergeCell ref="B30:B38"/>
    <mergeCell ref="B39:B40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opLeftCell="A55" workbookViewId="0">
      <selection sqref="A1:F84"/>
    </sheetView>
  </sheetViews>
  <sheetFormatPr defaultRowHeight="15" x14ac:dyDescent="0.25"/>
  <cols>
    <col min="4" max="4" width="43.7109375" customWidth="1"/>
    <col min="6" max="6" width="13.85546875" bestFit="1" customWidth="1"/>
  </cols>
  <sheetData>
    <row r="1" spans="1:7" x14ac:dyDescent="0.25">
      <c r="A1" s="304"/>
      <c r="B1" s="506" t="str">
        <f>'[1]Condições Gerais'!A1</f>
        <v>PREFEITURA DE BELO HORIZONTE</v>
      </c>
      <c r="C1" s="506"/>
      <c r="D1" s="506"/>
      <c r="E1" s="506"/>
      <c r="F1" s="507"/>
      <c r="G1" s="204"/>
    </row>
    <row r="2" spans="1:7" x14ac:dyDescent="0.25">
      <c r="A2" s="305"/>
      <c r="B2" s="303"/>
      <c r="C2" s="303"/>
      <c r="D2" s="303"/>
      <c r="E2" s="303"/>
      <c r="F2" s="306"/>
      <c r="G2" s="204"/>
    </row>
    <row r="3" spans="1:7" x14ac:dyDescent="0.25">
      <c r="A3" s="305"/>
      <c r="B3" s="508" t="s">
        <v>76</v>
      </c>
      <c r="C3" s="508"/>
      <c r="D3" s="508"/>
      <c r="E3" s="508"/>
      <c r="F3" s="509"/>
      <c r="G3" s="204"/>
    </row>
    <row r="4" spans="1:7" x14ac:dyDescent="0.25">
      <c r="A4" s="305"/>
      <c r="B4" s="303"/>
      <c r="C4" s="303"/>
      <c r="D4" s="303"/>
      <c r="E4" s="303"/>
      <c r="F4" s="306"/>
      <c r="G4" s="204"/>
    </row>
    <row r="5" spans="1:7" x14ac:dyDescent="0.25">
      <c r="A5" s="305"/>
      <c r="B5" s="205" t="s">
        <v>77</v>
      </c>
      <c r="C5" s="206"/>
      <c r="D5" s="207"/>
      <c r="E5" s="208" t="s">
        <v>78</v>
      </c>
      <c r="F5" s="307" t="s">
        <v>79</v>
      </c>
      <c r="G5" s="204"/>
    </row>
    <row r="6" spans="1:7" x14ac:dyDescent="0.25">
      <c r="A6" s="305"/>
      <c r="B6" s="209" t="str">
        <f>'[1]Condições Gerais'!I6</f>
        <v>03 -  TÉCNICO DE OPERAÇÕES III</v>
      </c>
      <c r="C6" s="210"/>
      <c r="D6" s="211"/>
      <c r="E6" s="212">
        <f>'[1]Condições Gerais'!I17</f>
        <v>200</v>
      </c>
      <c r="F6" s="308">
        <f>'[1]Condições Gerais'!I18</f>
        <v>19.746179999999999</v>
      </c>
      <c r="G6" s="204"/>
    </row>
    <row r="7" spans="1:7" x14ac:dyDescent="0.25">
      <c r="A7" s="305"/>
      <c r="B7" s="303"/>
      <c r="C7" s="303"/>
      <c r="D7" s="303"/>
      <c r="E7" s="303"/>
      <c r="F7" s="306"/>
      <c r="G7" s="204"/>
    </row>
    <row r="8" spans="1:7" x14ac:dyDescent="0.25">
      <c r="A8" s="305"/>
      <c r="B8" s="213" t="s">
        <v>80</v>
      </c>
      <c r="C8" s="214"/>
      <c r="D8" s="214"/>
      <c r="E8" s="215" t="s">
        <v>81</v>
      </c>
      <c r="F8" s="309" t="s">
        <v>0</v>
      </c>
      <c r="G8" s="204"/>
    </row>
    <row r="9" spans="1:7" x14ac:dyDescent="0.25">
      <c r="A9" s="305"/>
      <c r="B9" s="216"/>
      <c r="C9" s="217">
        <v>1</v>
      </c>
      <c r="D9" s="218" t="s">
        <v>82</v>
      </c>
      <c r="E9" s="219"/>
      <c r="F9" s="310">
        <f>'[1]Condições Gerais'!I9</f>
        <v>3949.2359999999999</v>
      </c>
      <c r="G9" s="204"/>
    </row>
    <row r="10" spans="1:7" x14ac:dyDescent="0.25">
      <c r="A10" s="305"/>
      <c r="B10" s="220"/>
      <c r="C10" s="217">
        <v>2</v>
      </c>
      <c r="D10" s="218" t="s">
        <v>83</v>
      </c>
      <c r="E10" s="219"/>
      <c r="F10" s="310">
        <f>'[1]Condições Gerais'!I10</f>
        <v>0</v>
      </c>
      <c r="G10" s="204"/>
    </row>
    <row r="11" spans="1:7" x14ac:dyDescent="0.25">
      <c r="A11" s="305"/>
      <c r="B11" s="220"/>
      <c r="C11" s="217">
        <v>3</v>
      </c>
      <c r="D11" s="218" t="s">
        <v>84</v>
      </c>
      <c r="E11" s="219"/>
      <c r="F11" s="310">
        <f>'[1]Condições Gerais'!I12</f>
        <v>0</v>
      </c>
      <c r="G11" s="204"/>
    </row>
    <row r="12" spans="1:7" x14ac:dyDescent="0.25">
      <c r="A12" s="305"/>
      <c r="B12" s="220"/>
      <c r="C12" s="217">
        <v>4</v>
      </c>
      <c r="D12" s="218" t="s">
        <v>85</v>
      </c>
      <c r="E12" s="221">
        <f>'[1]Condições Gerais'!I20</f>
        <v>0</v>
      </c>
      <c r="F12" s="310">
        <f>'[1]Condições Gerais'!I21</f>
        <v>0</v>
      </c>
      <c r="G12" s="303"/>
    </row>
    <row r="13" spans="1:7" x14ac:dyDescent="0.25">
      <c r="A13" s="305"/>
      <c r="B13" s="220"/>
      <c r="C13" s="217">
        <v>5</v>
      </c>
      <c r="D13" s="218" t="s">
        <v>86</v>
      </c>
      <c r="E13" s="221">
        <f>'[1]Condições Gerais'!I22</f>
        <v>0</v>
      </c>
      <c r="F13" s="310">
        <f>'[1]Condições Gerais'!I23</f>
        <v>0</v>
      </c>
      <c r="G13" s="204"/>
    </row>
    <row r="14" spans="1:7" x14ac:dyDescent="0.25">
      <c r="A14" s="305"/>
      <c r="B14" s="220"/>
      <c r="C14" s="217">
        <v>6</v>
      </c>
      <c r="D14" s="218" t="s">
        <v>87</v>
      </c>
      <c r="E14" s="221">
        <f>'[1]Condições Gerais'!I26</f>
        <v>0</v>
      </c>
      <c r="F14" s="310">
        <f>'[1]Condições Gerais'!I27</f>
        <v>0</v>
      </c>
      <c r="G14" s="204"/>
    </row>
    <row r="15" spans="1:7" x14ac:dyDescent="0.25">
      <c r="A15" s="305"/>
      <c r="B15" s="220"/>
      <c r="C15" s="217">
        <v>7</v>
      </c>
      <c r="D15" s="218" t="s">
        <v>88</v>
      </c>
      <c r="E15" s="221">
        <f>'[1]Condições Gerais'!I28</f>
        <v>0</v>
      </c>
      <c r="F15" s="310">
        <f>'[1]Condições Gerais'!I29</f>
        <v>0</v>
      </c>
      <c r="G15" s="204"/>
    </row>
    <row r="16" spans="1:7" x14ac:dyDescent="0.25">
      <c r="A16" s="305"/>
      <c r="B16" s="220"/>
      <c r="C16" s="217">
        <v>8</v>
      </c>
      <c r="D16" s="222" t="s">
        <v>89</v>
      </c>
      <c r="E16" s="221">
        <f>'[1]Condições Gerais'!I24</f>
        <v>0</v>
      </c>
      <c r="F16" s="310">
        <f>'[1]Condições Gerais'!I25</f>
        <v>0</v>
      </c>
      <c r="G16" s="204"/>
    </row>
    <row r="17" spans="1:7" x14ac:dyDescent="0.25">
      <c r="A17" s="305"/>
      <c r="B17" s="223"/>
      <c r="C17" s="224"/>
      <c r="D17" s="218"/>
      <c r="E17" s="219"/>
      <c r="F17" s="310"/>
      <c r="G17" s="204"/>
    </row>
    <row r="18" spans="1:7" x14ac:dyDescent="0.25">
      <c r="A18" s="305"/>
      <c r="B18" s="225" t="s">
        <v>90</v>
      </c>
      <c r="C18" s="214"/>
      <c r="D18" s="214"/>
      <c r="E18" s="226"/>
      <c r="F18" s="311">
        <f>SUM(F9:F17)</f>
        <v>3949.2359999999999</v>
      </c>
      <c r="G18" s="204"/>
    </row>
    <row r="19" spans="1:7" x14ac:dyDescent="0.25">
      <c r="A19" s="305"/>
      <c r="B19" s="303"/>
      <c r="C19" s="303"/>
      <c r="D19" s="303"/>
      <c r="E19" s="303"/>
      <c r="F19" s="306"/>
      <c r="G19" s="204"/>
    </row>
    <row r="20" spans="1:7" x14ac:dyDescent="0.25">
      <c r="A20" s="305"/>
      <c r="B20" s="227" t="s">
        <v>91</v>
      </c>
      <c r="C20" s="214"/>
      <c r="D20" s="226"/>
      <c r="E20" s="228" t="s">
        <v>60</v>
      </c>
      <c r="F20" s="309" t="s">
        <v>0</v>
      </c>
      <c r="G20" s="204"/>
    </row>
    <row r="21" spans="1:7" x14ac:dyDescent="0.25">
      <c r="A21" s="305"/>
      <c r="B21" s="519" t="s">
        <v>92</v>
      </c>
      <c r="C21" s="283">
        <v>1</v>
      </c>
      <c r="D21" s="229" t="str">
        <f>'[1]Condições Gerais'!A23</f>
        <v>INSS</v>
      </c>
      <c r="E21" s="230">
        <f>'[1]Condições Gerais'!B23</f>
        <v>0.2</v>
      </c>
      <c r="F21" s="312">
        <f t="shared" ref="F21:F28" si="0">E21*$F$18</f>
        <v>789.84720000000004</v>
      </c>
      <c r="G21" s="204"/>
    </row>
    <row r="22" spans="1:7" x14ac:dyDescent="0.25">
      <c r="A22" s="305"/>
      <c r="B22" s="519"/>
      <c r="C22" s="283">
        <v>2</v>
      </c>
      <c r="D22" s="229" t="str">
        <f>'[1]Condições Gerais'!A24</f>
        <v>SESI ou SESC</v>
      </c>
      <c r="E22" s="230">
        <f>'[1]Condições Gerais'!B24</f>
        <v>1.4999999999999999E-2</v>
      </c>
      <c r="F22" s="312">
        <f t="shared" si="0"/>
        <v>59.238539999999993</v>
      </c>
      <c r="G22" s="204"/>
    </row>
    <row r="23" spans="1:7" x14ac:dyDescent="0.25">
      <c r="A23" s="305"/>
      <c r="B23" s="519"/>
      <c r="C23" s="283">
        <v>3</v>
      </c>
      <c r="D23" s="229" t="str">
        <f>'[1]Condições Gerais'!A25</f>
        <v>SENAI ou SENAC</v>
      </c>
      <c r="E23" s="230">
        <f>'[1]Condições Gerais'!B25</f>
        <v>0.01</v>
      </c>
      <c r="F23" s="312">
        <f t="shared" si="0"/>
        <v>39.492359999999998</v>
      </c>
      <c r="G23" s="204"/>
    </row>
    <row r="24" spans="1:7" x14ac:dyDescent="0.25">
      <c r="A24" s="305"/>
      <c r="B24" s="519"/>
      <c r="C24" s="283">
        <v>4</v>
      </c>
      <c r="D24" s="229" t="str">
        <f>'[1]Condições Gerais'!A26</f>
        <v>INCRA</v>
      </c>
      <c r="E24" s="230">
        <f>'[1]Condições Gerais'!B26</f>
        <v>2E-3</v>
      </c>
      <c r="F24" s="312">
        <f t="shared" si="0"/>
        <v>7.8984719999999999</v>
      </c>
      <c r="G24" s="204"/>
    </row>
    <row r="25" spans="1:7" x14ac:dyDescent="0.25">
      <c r="A25" s="305"/>
      <c r="B25" s="519"/>
      <c r="C25" s="283">
        <v>5</v>
      </c>
      <c r="D25" s="229" t="str">
        <f>'[1]Condições Gerais'!A27</f>
        <v>Salário educação</v>
      </c>
      <c r="E25" s="230">
        <f>'[1]Condições Gerais'!B27</f>
        <v>2.5000000000000001E-2</v>
      </c>
      <c r="F25" s="312">
        <f t="shared" si="0"/>
        <v>98.730900000000005</v>
      </c>
      <c r="G25" s="204"/>
    </row>
    <row r="26" spans="1:7" x14ac:dyDescent="0.25">
      <c r="A26" s="305"/>
      <c r="B26" s="519"/>
      <c r="C26" s="283">
        <v>6</v>
      </c>
      <c r="D26" s="229" t="str">
        <f>'[1]Condições Gerais'!A28</f>
        <v>FGTS</v>
      </c>
      <c r="E26" s="230">
        <f>'[1]Condições Gerais'!B28</f>
        <v>0.08</v>
      </c>
      <c r="F26" s="312">
        <f t="shared" si="0"/>
        <v>315.93887999999998</v>
      </c>
      <c r="G26" s="204"/>
    </row>
    <row r="27" spans="1:7" x14ac:dyDescent="0.25">
      <c r="A27" s="313"/>
      <c r="B27" s="519"/>
      <c r="C27" s="283">
        <v>7</v>
      </c>
      <c r="D27" s="229" t="str">
        <f>'[1]Condições Gerais'!A29</f>
        <v>Seguro acidente do trabalho</v>
      </c>
      <c r="E27" s="230">
        <f>'[1]Condições Gerais'!B29</f>
        <v>1.4999999999999999E-2</v>
      </c>
      <c r="F27" s="312">
        <f t="shared" si="0"/>
        <v>59.238539999999993</v>
      </c>
      <c r="G27" s="231"/>
    </row>
    <row r="28" spans="1:7" x14ac:dyDescent="0.25">
      <c r="A28" s="305"/>
      <c r="B28" s="519"/>
      <c r="C28" s="283">
        <v>8</v>
      </c>
      <c r="D28" s="229" t="str">
        <f>'[1]Condições Gerais'!A30</f>
        <v>SEBRAE</v>
      </c>
      <c r="E28" s="230">
        <f>'[1]Condições Gerais'!B30</f>
        <v>6.0000000000000001E-3</v>
      </c>
      <c r="F28" s="312">
        <f t="shared" si="0"/>
        <v>23.695415999999998</v>
      </c>
      <c r="G28" s="204"/>
    </row>
    <row r="29" spans="1:7" x14ac:dyDescent="0.25">
      <c r="A29" s="305"/>
      <c r="B29" s="519"/>
      <c r="C29" s="232" t="s">
        <v>93</v>
      </c>
      <c r="D29" s="232"/>
      <c r="E29" s="233">
        <f>SUM(E21:E28)</f>
        <v>0.35300000000000009</v>
      </c>
      <c r="F29" s="314">
        <f>SUM(F21:F28)</f>
        <v>1394.0803080000001</v>
      </c>
      <c r="G29" s="204"/>
    </row>
    <row r="30" spans="1:7" x14ac:dyDescent="0.25">
      <c r="A30" s="305"/>
      <c r="B30" s="520" t="s">
        <v>94</v>
      </c>
      <c r="C30" s="284">
        <v>9</v>
      </c>
      <c r="D30" s="229" t="str">
        <f>'[1]Condições Gerais'!A12</f>
        <v xml:space="preserve">Férias </v>
      </c>
      <c r="E30" s="230">
        <f>'[1]Condições Gerais'!B12</f>
        <v>0.12037037037037036</v>
      </c>
      <c r="F30" s="312">
        <v>0</v>
      </c>
      <c r="G30" s="204"/>
    </row>
    <row r="31" spans="1:7" x14ac:dyDescent="0.25">
      <c r="A31" s="305"/>
      <c r="B31" s="520"/>
      <c r="C31" s="284">
        <v>10</v>
      </c>
      <c r="D31" s="229" t="str">
        <f>'[1]Condições Gerais'!A13</f>
        <v>Auxílio doença</v>
      </c>
      <c r="E31" s="230">
        <f>'[1]Condições Gerais'!B13</f>
        <v>1.6555555555555556E-2</v>
      </c>
      <c r="F31" s="312">
        <v>0</v>
      </c>
      <c r="G31" s="204"/>
    </row>
    <row r="32" spans="1:7" x14ac:dyDescent="0.25">
      <c r="A32" s="305"/>
      <c r="B32" s="520"/>
      <c r="C32" s="284">
        <v>11</v>
      </c>
      <c r="D32" s="229" t="str">
        <f>'[1]Condições Gerais'!A14</f>
        <v>Licença maternidade</v>
      </c>
      <c r="E32" s="230">
        <f>'[1]Condições Gerais'!B14</f>
        <v>5.5239999999999994E-3</v>
      </c>
      <c r="F32" s="312">
        <v>0</v>
      </c>
      <c r="G32" s="204"/>
    </row>
    <row r="33" spans="1:7" x14ac:dyDescent="0.25">
      <c r="A33" s="305"/>
      <c r="B33" s="520"/>
      <c r="C33" s="284">
        <v>12</v>
      </c>
      <c r="D33" s="229" t="str">
        <f>'[1]Condições Gerais'!A15</f>
        <v>Licença paternidade</v>
      </c>
      <c r="E33" s="230">
        <f>'[1]Condições Gerais'!B15</f>
        <v>2.0833333333333332E-4</v>
      </c>
      <c r="F33" s="312">
        <v>0</v>
      </c>
      <c r="G33" s="204"/>
    </row>
    <row r="34" spans="1:7" x14ac:dyDescent="0.25">
      <c r="A34" s="305"/>
      <c r="B34" s="520"/>
      <c r="C34" s="284">
        <v>13</v>
      </c>
      <c r="D34" s="229" t="str">
        <f>'[1]Condições Gerais'!A16</f>
        <v>Faltas legais</v>
      </c>
      <c r="E34" s="230">
        <f>'[1]Condições Gerais'!B16</f>
        <v>8.2222222222222228E-3</v>
      </c>
      <c r="F34" s="312">
        <v>0</v>
      </c>
      <c r="G34" s="204"/>
    </row>
    <row r="35" spans="1:7" x14ac:dyDescent="0.25">
      <c r="A35" s="305"/>
      <c r="B35" s="520"/>
      <c r="C35" s="284">
        <v>14</v>
      </c>
      <c r="D35" s="229" t="str">
        <f>'[1]Condições Gerais'!A17</f>
        <v>Acidente de trabalho</v>
      </c>
      <c r="E35" s="230">
        <f>'[1]Condições Gerais'!B17</f>
        <v>3.2499999999999999E-4</v>
      </c>
      <c r="F35" s="312">
        <v>0</v>
      </c>
      <c r="G35" s="204"/>
    </row>
    <row r="36" spans="1:7" x14ac:dyDescent="0.25">
      <c r="A36" s="305"/>
      <c r="B36" s="520"/>
      <c r="C36" s="284">
        <v>15</v>
      </c>
      <c r="D36" s="229" t="str">
        <f>'[1]Condições Gerais'!A18</f>
        <v>Aviso Prévio</v>
      </c>
      <c r="E36" s="230">
        <f>'[1]Condições Gerais'!B18</f>
        <v>1.9444444444444445E-2</v>
      </c>
      <c r="F36" s="312">
        <v>0</v>
      </c>
      <c r="G36" s="204"/>
    </row>
    <row r="37" spans="1:7" x14ac:dyDescent="0.25">
      <c r="A37" s="305"/>
      <c r="B37" s="520"/>
      <c r="C37" s="284">
        <v>16</v>
      </c>
      <c r="D37" s="229" t="str">
        <f>'[1]Condições Gerais'!A19</f>
        <v>13º Salário</v>
      </c>
      <c r="E37" s="230">
        <f>'[1]Condições Gerais'!B19</f>
        <v>9.0277777777777776E-2</v>
      </c>
      <c r="F37" s="312">
        <v>0</v>
      </c>
      <c r="G37" s="204"/>
    </row>
    <row r="38" spans="1:7" x14ac:dyDescent="0.25">
      <c r="A38" s="305"/>
      <c r="B38" s="520"/>
      <c r="C38" s="234" t="s">
        <v>95</v>
      </c>
      <c r="D38" s="234"/>
      <c r="E38" s="235">
        <f>SUM(E30:E37)</f>
        <v>0.26092770370370372</v>
      </c>
      <c r="F38" s="315">
        <f>SUM(F30:F37)</f>
        <v>0</v>
      </c>
      <c r="G38" s="204"/>
    </row>
    <row r="39" spans="1:7" x14ac:dyDescent="0.25">
      <c r="A39" s="305"/>
      <c r="B39" s="521" t="s">
        <v>96</v>
      </c>
      <c r="C39" s="285">
        <v>17</v>
      </c>
      <c r="D39" s="236" t="str">
        <f>'[1]Condições Gerais'!A20</f>
        <v>Indenizações  - rescisões s/ justa causa</v>
      </c>
      <c r="E39" s="237">
        <f>'[1]Condições Gerais'!B20</f>
        <v>3.8220799999999999E-2</v>
      </c>
      <c r="F39" s="312">
        <v>0</v>
      </c>
      <c r="G39" s="204"/>
    </row>
    <row r="40" spans="1:7" x14ac:dyDescent="0.25">
      <c r="A40" s="305"/>
      <c r="B40" s="521"/>
      <c r="C40" s="238" t="s">
        <v>97</v>
      </c>
      <c r="D40" s="238"/>
      <c r="E40" s="239">
        <f>SUM(E39)</f>
        <v>3.8220799999999999E-2</v>
      </c>
      <c r="F40" s="316">
        <f>SUM(F39)</f>
        <v>0</v>
      </c>
      <c r="G40" s="204"/>
    </row>
    <row r="41" spans="1:7" ht="25.5" x14ac:dyDescent="0.25">
      <c r="A41" s="317"/>
      <c r="B41" s="518" t="s">
        <v>98</v>
      </c>
      <c r="C41" s="240">
        <v>18</v>
      </c>
      <c r="D41" s="241" t="s">
        <v>99</v>
      </c>
      <c r="E41" s="242">
        <f>E29*E38</f>
        <v>9.2107479407407433E-2</v>
      </c>
      <c r="F41" s="318">
        <v>0</v>
      </c>
      <c r="G41" s="204"/>
    </row>
    <row r="42" spans="1:7" x14ac:dyDescent="0.25">
      <c r="A42" s="305"/>
      <c r="B42" s="518"/>
      <c r="C42" s="243" t="s">
        <v>100</v>
      </c>
      <c r="D42" s="243"/>
      <c r="E42" s="244">
        <f>SUM(E41)</f>
        <v>9.2107479407407433E-2</v>
      </c>
      <c r="F42" s="319">
        <f>SUM(F41)</f>
        <v>0</v>
      </c>
      <c r="G42" s="204"/>
    </row>
    <row r="43" spans="1:7" x14ac:dyDescent="0.25">
      <c r="A43" s="305"/>
      <c r="B43" s="245" t="s">
        <v>101</v>
      </c>
      <c r="C43" s="246"/>
      <c r="D43" s="247"/>
      <c r="E43" s="244">
        <f>E29+E38+E40+E42</f>
        <v>0.7442559831111113</v>
      </c>
      <c r="F43" s="319">
        <f>F29+F38+F40+F42</f>
        <v>1394.0803080000001</v>
      </c>
      <c r="G43" s="204"/>
    </row>
    <row r="44" spans="1:7" x14ac:dyDescent="0.25">
      <c r="A44" s="305"/>
      <c r="B44" s="303"/>
      <c r="C44" s="303"/>
      <c r="D44" s="303"/>
      <c r="E44" s="303"/>
      <c r="F44" s="306"/>
      <c r="G44" s="204"/>
    </row>
    <row r="45" spans="1:7" ht="51" x14ac:dyDescent="0.25">
      <c r="A45" s="305"/>
      <c r="B45" s="248" t="s">
        <v>102</v>
      </c>
      <c r="C45" s="249"/>
      <c r="D45" s="249"/>
      <c r="E45" s="250" t="s">
        <v>103</v>
      </c>
      <c r="F45" s="309" t="s">
        <v>0</v>
      </c>
      <c r="G45" s="204"/>
    </row>
    <row r="46" spans="1:7" x14ac:dyDescent="0.25">
      <c r="A46" s="305"/>
      <c r="B46" s="216"/>
      <c r="C46" s="224">
        <v>1</v>
      </c>
      <c r="D46" s="251" t="s">
        <v>104</v>
      </c>
      <c r="E46" s="252">
        <f>(F9*0.06)</f>
        <v>236.95415999999997</v>
      </c>
      <c r="F46" s="320">
        <v>0</v>
      </c>
      <c r="G46" s="253"/>
    </row>
    <row r="47" spans="1:7" x14ac:dyDescent="0.25">
      <c r="A47" s="305"/>
      <c r="B47" s="220"/>
      <c r="C47" s="224">
        <v>2</v>
      </c>
      <c r="D47" s="254" t="s">
        <v>105</v>
      </c>
      <c r="E47" s="252">
        <f>'[1]Condições Gerais'!I34*'[1]Condições Gerais'!E32</f>
        <v>107.976</v>
      </c>
      <c r="F47" s="320">
        <v>0</v>
      </c>
      <c r="G47" s="204"/>
    </row>
    <row r="48" spans="1:7" x14ac:dyDescent="0.25">
      <c r="A48" s="305"/>
      <c r="B48" s="220"/>
      <c r="C48" s="224">
        <v>3</v>
      </c>
      <c r="D48" s="255" t="s">
        <v>106</v>
      </c>
      <c r="E48" s="256" t="s">
        <v>107</v>
      </c>
      <c r="F48" s="320">
        <v>0</v>
      </c>
      <c r="G48" s="204"/>
    </row>
    <row r="49" spans="1:7" x14ac:dyDescent="0.25">
      <c r="A49" s="305"/>
      <c r="B49" s="220"/>
      <c r="C49" s="224">
        <v>4</v>
      </c>
      <c r="D49" s="254" t="str">
        <f>'[1]Condições Gerais'!D39</f>
        <v>BENEFÍCIO CCT ou OUTROS CUSTOS  (PAF ou PAO)</v>
      </c>
      <c r="E49" s="256" t="s">
        <v>107</v>
      </c>
      <c r="F49" s="320">
        <v>0</v>
      </c>
      <c r="G49" s="204"/>
    </row>
    <row r="50" spans="1:7" x14ac:dyDescent="0.25">
      <c r="A50" s="305"/>
      <c r="B50" s="220"/>
      <c r="C50" s="224">
        <v>5</v>
      </c>
      <c r="D50" s="254" t="str">
        <f>'[1]Condições Gerais'!D41</f>
        <v>BENEFÍCIO CCT ou OUTROS CUSTOS (Seguro de Vida)</v>
      </c>
      <c r="E50" s="256" t="s">
        <v>107</v>
      </c>
      <c r="F50" s="320">
        <v>0</v>
      </c>
      <c r="G50" s="204"/>
    </row>
    <row r="51" spans="1:7" x14ac:dyDescent="0.25">
      <c r="A51" s="305"/>
      <c r="B51" s="220"/>
      <c r="C51" s="224">
        <v>6</v>
      </c>
      <c r="D51" s="254" t="str">
        <f>'[1]Condições Gerais'!D43</f>
        <v>BENEFÍCIO CCT ou OUTROS CUSTOS</v>
      </c>
      <c r="E51" s="256" t="s">
        <v>107</v>
      </c>
      <c r="F51" s="320">
        <v>0</v>
      </c>
      <c r="G51" s="204"/>
    </row>
    <row r="52" spans="1:7" x14ac:dyDescent="0.25">
      <c r="A52" s="305"/>
      <c r="B52" s="220"/>
      <c r="C52" s="224">
        <v>7</v>
      </c>
      <c r="D52" s="254" t="str">
        <f>'[1]Condições Gerais'!D45</f>
        <v>BENEFÍCIO CCT ou OUTROS CUSTOS</v>
      </c>
      <c r="E52" s="256" t="s">
        <v>107</v>
      </c>
      <c r="F52" s="320">
        <v>0</v>
      </c>
      <c r="G52" s="204"/>
    </row>
    <row r="53" spans="1:7" x14ac:dyDescent="0.25">
      <c r="A53" s="305"/>
      <c r="B53" s="245" t="s">
        <v>108</v>
      </c>
      <c r="C53" s="246"/>
      <c r="D53" s="246"/>
      <c r="E53" s="247"/>
      <c r="F53" s="321">
        <f>SUM(F46:F52)</f>
        <v>0</v>
      </c>
      <c r="G53" s="204"/>
    </row>
    <row r="54" spans="1:7" x14ac:dyDescent="0.25">
      <c r="A54" s="305"/>
      <c r="B54" s="303"/>
      <c r="C54" s="303"/>
      <c r="D54" s="303"/>
      <c r="E54" s="303"/>
      <c r="F54" s="306"/>
      <c r="G54" s="204"/>
    </row>
    <row r="55" spans="1:7" x14ac:dyDescent="0.25">
      <c r="A55" s="305"/>
      <c r="B55" s="227" t="s">
        <v>109</v>
      </c>
      <c r="C55" s="214"/>
      <c r="D55" s="214"/>
      <c r="E55" s="257"/>
      <c r="F55" s="309" t="s">
        <v>0</v>
      </c>
      <c r="G55" s="204"/>
    </row>
    <row r="56" spans="1:7" x14ac:dyDescent="0.25">
      <c r="A56" s="305"/>
      <c r="B56" s="218" t="s">
        <v>90</v>
      </c>
      <c r="C56" s="258"/>
      <c r="D56" s="258"/>
      <c r="E56" s="257"/>
      <c r="F56" s="322">
        <f>F18</f>
        <v>3949.2359999999999</v>
      </c>
      <c r="G56" s="204"/>
    </row>
    <row r="57" spans="1:7" x14ac:dyDescent="0.25">
      <c r="A57" s="305"/>
      <c r="B57" s="259" t="s">
        <v>101</v>
      </c>
      <c r="C57" s="260"/>
      <c r="D57" s="260"/>
      <c r="E57" s="257"/>
      <c r="F57" s="323">
        <f>F43</f>
        <v>1394.0803080000001</v>
      </c>
      <c r="G57" s="204"/>
    </row>
    <row r="58" spans="1:7" x14ac:dyDescent="0.25">
      <c r="A58" s="305"/>
      <c r="B58" s="259" t="s">
        <v>108</v>
      </c>
      <c r="C58" s="260"/>
      <c r="D58" s="260"/>
      <c r="E58" s="257"/>
      <c r="F58" s="323">
        <f>F53</f>
        <v>0</v>
      </c>
      <c r="G58" s="204"/>
    </row>
    <row r="59" spans="1:7" x14ac:dyDescent="0.25">
      <c r="A59" s="305"/>
      <c r="B59" s="205" t="s">
        <v>110</v>
      </c>
      <c r="C59" s="261"/>
      <c r="D59" s="261"/>
      <c r="E59" s="262"/>
      <c r="F59" s="324">
        <f>SUM(F56:F58)</f>
        <v>5343.3163079999995</v>
      </c>
      <c r="G59" s="204"/>
    </row>
    <row r="60" spans="1:7" x14ac:dyDescent="0.25">
      <c r="A60" s="305"/>
      <c r="B60" s="303"/>
      <c r="C60" s="303"/>
      <c r="D60" s="303"/>
      <c r="E60" s="303"/>
      <c r="F60" s="306"/>
      <c r="G60" s="204"/>
    </row>
    <row r="61" spans="1:7" x14ac:dyDescent="0.25">
      <c r="A61" s="305"/>
      <c r="B61" s="205" t="s">
        <v>111</v>
      </c>
      <c r="C61" s="206"/>
      <c r="D61" s="206"/>
      <c r="E61" s="263" t="s">
        <v>60</v>
      </c>
      <c r="F61" s="309" t="s">
        <v>0</v>
      </c>
      <c r="G61" s="204"/>
    </row>
    <row r="62" spans="1:7" x14ac:dyDescent="0.25">
      <c r="A62" s="305"/>
      <c r="B62" s="205" t="s">
        <v>112</v>
      </c>
      <c r="C62" s="261"/>
      <c r="D62" s="261"/>
      <c r="E62" s="264">
        <f>'[1]Condições Gerais'!B40</f>
        <v>7.7000000000000002E-3</v>
      </c>
      <c r="F62" s="307">
        <f>E62*F59</f>
        <v>41.143535571599998</v>
      </c>
      <c r="G62" s="204"/>
    </row>
    <row r="63" spans="1:7" x14ac:dyDescent="0.25">
      <c r="A63" s="305"/>
      <c r="B63" s="303"/>
      <c r="C63" s="303"/>
      <c r="D63" s="303"/>
      <c r="E63" s="303"/>
      <c r="F63" s="306"/>
      <c r="G63" s="204"/>
    </row>
    <row r="64" spans="1:7" x14ac:dyDescent="0.25">
      <c r="A64" s="305"/>
      <c r="B64" s="205" t="s">
        <v>113</v>
      </c>
      <c r="C64" s="206"/>
      <c r="D64" s="206"/>
      <c r="E64" s="265"/>
      <c r="F64" s="309" t="s">
        <v>0</v>
      </c>
      <c r="G64" s="204"/>
    </row>
    <row r="65" spans="1:7" x14ac:dyDescent="0.25">
      <c r="A65" s="305"/>
      <c r="B65" s="205" t="s">
        <v>114</v>
      </c>
      <c r="C65" s="261"/>
      <c r="D65" s="261"/>
      <c r="E65" s="262"/>
      <c r="F65" s="307">
        <f>F59+F62</f>
        <v>5384.4598435715998</v>
      </c>
      <c r="G65" s="204"/>
    </row>
    <row r="66" spans="1:7" x14ac:dyDescent="0.25">
      <c r="A66" s="305"/>
      <c r="B66" s="303"/>
      <c r="C66" s="303"/>
      <c r="D66" s="303"/>
      <c r="E66" s="303"/>
      <c r="F66" s="306"/>
      <c r="G66" s="204"/>
    </row>
    <row r="67" spans="1:7" x14ac:dyDescent="0.25">
      <c r="A67" s="305"/>
      <c r="B67" s="227" t="s">
        <v>115</v>
      </c>
      <c r="C67" s="214"/>
      <c r="D67" s="226"/>
      <c r="E67" s="263" t="s">
        <v>60</v>
      </c>
      <c r="F67" s="309" t="s">
        <v>116</v>
      </c>
      <c r="G67" s="204"/>
    </row>
    <row r="68" spans="1:7" x14ac:dyDescent="0.25">
      <c r="A68" s="305"/>
      <c r="B68" s="266"/>
      <c r="C68" s="217">
        <v>1</v>
      </c>
      <c r="D68" s="267" t="str">
        <f>'[1]Condições Gerais'!A33</f>
        <v>PIS</v>
      </c>
      <c r="E68" s="268">
        <f>'[1]Condições Gerais'!B33</f>
        <v>6.4999999999999997E-3</v>
      </c>
      <c r="F68" s="325">
        <f t="shared" ref="F68:F73" si="1">E68*F$77</f>
        <v>38.313069494488666</v>
      </c>
      <c r="G68" s="204"/>
    </row>
    <row r="69" spans="1:7" x14ac:dyDescent="0.25">
      <c r="A69" s="305"/>
      <c r="B69" s="269"/>
      <c r="C69" s="217">
        <v>2</v>
      </c>
      <c r="D69" s="267" t="str">
        <f>'[1]Condições Gerais'!A34</f>
        <v>COFINS</v>
      </c>
      <c r="E69" s="268">
        <f>'[1]Condições Gerais'!B34</f>
        <v>0.03</v>
      </c>
      <c r="F69" s="325">
        <f t="shared" si="1"/>
        <v>176.82955151302463</v>
      </c>
      <c r="G69" s="204"/>
    </row>
    <row r="70" spans="1:7" x14ac:dyDescent="0.25">
      <c r="A70" s="305"/>
      <c r="B70" s="269"/>
      <c r="C70" s="217">
        <v>3</v>
      </c>
      <c r="D70" s="267" t="str">
        <f>'[1]Condições Gerais'!A35</f>
        <v xml:space="preserve">ISS </v>
      </c>
      <c r="E70" s="268">
        <f>'[1]Condições Gerais'!B35</f>
        <v>0.05</v>
      </c>
      <c r="F70" s="325">
        <f t="shared" si="1"/>
        <v>294.71591918837441</v>
      </c>
      <c r="G70" s="204"/>
    </row>
    <row r="71" spans="1:7" x14ac:dyDescent="0.25">
      <c r="A71" s="305"/>
      <c r="B71" s="269"/>
      <c r="C71" s="217">
        <v>4</v>
      </c>
      <c r="D71" s="267" t="str">
        <f>'[1]Condições Gerais'!A36</f>
        <v xml:space="preserve"> </v>
      </c>
      <c r="E71" s="268">
        <f>'[1]Condições Gerais'!B36</f>
        <v>0</v>
      </c>
      <c r="F71" s="325">
        <f t="shared" si="1"/>
        <v>0</v>
      </c>
      <c r="G71" s="204"/>
    </row>
    <row r="72" spans="1:7" x14ac:dyDescent="0.25">
      <c r="A72" s="305"/>
      <c r="B72" s="270"/>
      <c r="C72" s="217">
        <v>5</v>
      </c>
      <c r="D72" s="267" t="str">
        <f>'[1]Condições Gerais'!A37</f>
        <v xml:space="preserve"> </v>
      </c>
      <c r="E72" s="268">
        <f>'[1]Condições Gerais'!B37</f>
        <v>0</v>
      </c>
      <c r="F72" s="325">
        <f t="shared" si="1"/>
        <v>0</v>
      </c>
      <c r="G72" s="204"/>
    </row>
    <row r="73" spans="1:7" x14ac:dyDescent="0.25">
      <c r="A73" s="305"/>
      <c r="B73" s="245" t="s">
        <v>117</v>
      </c>
      <c r="C73" s="246"/>
      <c r="D73" s="247"/>
      <c r="E73" s="271">
        <f>SUM(E68:E72)</f>
        <v>8.6499999999999994E-2</v>
      </c>
      <c r="F73" s="326">
        <f t="shared" si="1"/>
        <v>509.85854019588766</v>
      </c>
      <c r="G73" s="204"/>
    </row>
    <row r="74" spans="1:7" x14ac:dyDescent="0.25">
      <c r="A74" s="305"/>
      <c r="B74" s="303"/>
      <c r="C74" s="303"/>
      <c r="D74" s="303"/>
      <c r="E74" s="303"/>
      <c r="F74" s="306"/>
      <c r="G74" s="204"/>
    </row>
    <row r="75" spans="1:7" x14ac:dyDescent="0.25">
      <c r="A75" s="305"/>
      <c r="B75" s="227" t="s">
        <v>118</v>
      </c>
      <c r="C75" s="214"/>
      <c r="D75" s="226"/>
      <c r="E75" s="263" t="s">
        <v>60</v>
      </c>
      <c r="F75" s="309" t="s">
        <v>116</v>
      </c>
      <c r="G75" s="204"/>
    </row>
    <row r="76" spans="1:7" x14ac:dyDescent="0.25">
      <c r="A76" s="327"/>
      <c r="B76" s="273" t="s">
        <v>119</v>
      </c>
      <c r="C76" s="274"/>
      <c r="D76" s="275"/>
      <c r="E76" s="276">
        <f>1-E73</f>
        <v>0.91349999999999998</v>
      </c>
      <c r="F76" s="328" t="s">
        <v>107</v>
      </c>
      <c r="G76" s="272"/>
    </row>
    <row r="77" spans="1:7" x14ac:dyDescent="0.25">
      <c r="A77" s="327"/>
      <c r="B77" s="273" t="s">
        <v>120</v>
      </c>
      <c r="C77" s="274"/>
      <c r="D77" s="275"/>
      <c r="E77" s="276">
        <v>1</v>
      </c>
      <c r="F77" s="328">
        <f>F65/E76</f>
        <v>5894.3183837674878</v>
      </c>
      <c r="G77" s="272"/>
    </row>
    <row r="78" spans="1:7" x14ac:dyDescent="0.25">
      <c r="A78" s="327"/>
      <c r="B78" s="277" t="s">
        <v>121</v>
      </c>
      <c r="C78" s="278"/>
      <c r="D78" s="279"/>
      <c r="E78" s="280"/>
      <c r="F78" s="329"/>
      <c r="G78" s="272"/>
    </row>
    <row r="79" spans="1:7" x14ac:dyDescent="0.25">
      <c r="A79" s="305"/>
      <c r="B79" s="303"/>
      <c r="C79" s="303"/>
      <c r="D79" s="303"/>
      <c r="E79" s="303"/>
      <c r="F79" s="306"/>
      <c r="G79" s="204"/>
    </row>
    <row r="80" spans="1:7" ht="51" x14ac:dyDescent="0.25">
      <c r="A80" s="327"/>
      <c r="B80" s="273" t="s">
        <v>122</v>
      </c>
      <c r="C80" s="274"/>
      <c r="D80" s="275"/>
      <c r="E80" s="281" t="s">
        <v>123</v>
      </c>
      <c r="F80" s="307" t="s">
        <v>124</v>
      </c>
      <c r="G80" s="272"/>
    </row>
    <row r="81" spans="1:7" x14ac:dyDescent="0.25">
      <c r="A81" s="305"/>
      <c r="B81" s="277"/>
      <c r="C81" s="278"/>
      <c r="D81" s="279"/>
      <c r="E81" s="282">
        <f>'[1]Condições Gerais'!I14</f>
        <v>16</v>
      </c>
      <c r="F81" s="307">
        <f>F77*E81</f>
        <v>94309.094140279805</v>
      </c>
      <c r="G81" s="204"/>
    </row>
    <row r="82" spans="1:7" x14ac:dyDescent="0.25">
      <c r="A82" s="305"/>
      <c r="B82" s="303"/>
      <c r="C82" s="303"/>
      <c r="D82" s="303"/>
      <c r="E82" s="303"/>
      <c r="F82" s="306"/>
      <c r="G82" s="204"/>
    </row>
    <row r="83" spans="1:7" x14ac:dyDescent="0.25">
      <c r="A83" s="327"/>
      <c r="B83" s="273" t="s">
        <v>125</v>
      </c>
      <c r="C83" s="274"/>
      <c r="D83" s="275"/>
      <c r="E83" s="281" t="s">
        <v>126</v>
      </c>
      <c r="F83" s="307" t="s">
        <v>127</v>
      </c>
      <c r="G83" s="272"/>
    </row>
    <row r="84" spans="1:7" ht="15.75" thickBot="1" x14ac:dyDescent="0.3">
      <c r="A84" s="330"/>
      <c r="B84" s="331"/>
      <c r="C84" s="332"/>
      <c r="D84" s="333"/>
      <c r="E84" s="334">
        <f>'[1]Condições Gerais'!B8</f>
        <v>12</v>
      </c>
      <c r="F84" s="335">
        <f>F81*E84</f>
        <v>1131709.1296833577</v>
      </c>
      <c r="G84" s="204"/>
    </row>
  </sheetData>
  <mergeCells count="6">
    <mergeCell ref="B41:B42"/>
    <mergeCell ref="B1:F1"/>
    <mergeCell ref="B3:F3"/>
    <mergeCell ref="B21:B29"/>
    <mergeCell ref="B30:B38"/>
    <mergeCell ref="B39:B40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opLeftCell="A65" workbookViewId="0">
      <selection sqref="A1:F84"/>
    </sheetView>
  </sheetViews>
  <sheetFormatPr defaultRowHeight="15" x14ac:dyDescent="0.25"/>
  <cols>
    <col min="2" max="2" width="9.140625" customWidth="1"/>
    <col min="4" max="4" width="41.140625" customWidth="1"/>
    <col min="5" max="5" width="16" customWidth="1"/>
    <col min="6" max="6" width="13.5703125" bestFit="1" customWidth="1"/>
  </cols>
  <sheetData>
    <row r="1" spans="1:7" x14ac:dyDescent="0.25">
      <c r="A1" s="304"/>
      <c r="B1" s="506" t="str">
        <f>'[1]Condições Gerais'!A1</f>
        <v>PREFEITURA DE BELO HORIZONTE</v>
      </c>
      <c r="C1" s="506"/>
      <c r="D1" s="506"/>
      <c r="E1" s="506"/>
      <c r="F1" s="507"/>
      <c r="G1" s="204"/>
    </row>
    <row r="2" spans="1:7" x14ac:dyDescent="0.25">
      <c r="A2" s="305"/>
      <c r="B2" s="303"/>
      <c r="C2" s="303"/>
      <c r="D2" s="303"/>
      <c r="E2" s="303"/>
      <c r="F2" s="306"/>
      <c r="G2" s="204"/>
    </row>
    <row r="3" spans="1:7" x14ac:dyDescent="0.25">
      <c r="A3" s="305"/>
      <c r="B3" s="508" t="s">
        <v>76</v>
      </c>
      <c r="C3" s="508"/>
      <c r="D3" s="508"/>
      <c r="E3" s="508"/>
      <c r="F3" s="509"/>
      <c r="G3" s="204"/>
    </row>
    <row r="4" spans="1:7" x14ac:dyDescent="0.25">
      <c r="A4" s="305"/>
      <c r="B4" s="303"/>
      <c r="C4" s="303"/>
      <c r="D4" s="303"/>
      <c r="E4" s="303"/>
      <c r="F4" s="306"/>
      <c r="G4" s="204"/>
    </row>
    <row r="5" spans="1:7" x14ac:dyDescent="0.25">
      <c r="A5" s="305"/>
      <c r="B5" s="205" t="s">
        <v>77</v>
      </c>
      <c r="C5" s="206"/>
      <c r="D5" s="207"/>
      <c r="E5" s="208" t="s">
        <v>78</v>
      </c>
      <c r="F5" s="307" t="s">
        <v>79</v>
      </c>
      <c r="G5" s="204"/>
    </row>
    <row r="6" spans="1:7" x14ac:dyDescent="0.25">
      <c r="A6" s="305"/>
      <c r="B6" s="209" t="str">
        <f>'[1]Condições Gerais'!J6</f>
        <v>04 - ANALISTA DE OPERAÇÕES I</v>
      </c>
      <c r="C6" s="210"/>
      <c r="D6" s="211"/>
      <c r="E6" s="212">
        <f>'[1]Condições Gerais'!J17</f>
        <v>200</v>
      </c>
      <c r="F6" s="308">
        <f>'[1]Condições Gerais'!J18</f>
        <v>28.603374479999999</v>
      </c>
      <c r="G6" s="204"/>
    </row>
    <row r="7" spans="1:7" x14ac:dyDescent="0.25">
      <c r="A7" s="305"/>
      <c r="B7" s="303"/>
      <c r="C7" s="303"/>
      <c r="D7" s="303"/>
      <c r="E7" s="303"/>
      <c r="F7" s="306"/>
      <c r="G7" s="204"/>
    </row>
    <row r="8" spans="1:7" x14ac:dyDescent="0.25">
      <c r="A8" s="305"/>
      <c r="B8" s="213" t="s">
        <v>80</v>
      </c>
      <c r="C8" s="214"/>
      <c r="D8" s="214"/>
      <c r="E8" s="215" t="s">
        <v>81</v>
      </c>
      <c r="F8" s="309" t="s">
        <v>0</v>
      </c>
      <c r="G8" s="204"/>
    </row>
    <row r="9" spans="1:7" x14ac:dyDescent="0.25">
      <c r="A9" s="305"/>
      <c r="B9" s="216"/>
      <c r="C9" s="217">
        <v>1</v>
      </c>
      <c r="D9" s="218" t="s">
        <v>82</v>
      </c>
      <c r="E9" s="219"/>
      <c r="F9" s="310">
        <f>'[1]Condições Gerais'!J9</f>
        <v>5720.6748959999995</v>
      </c>
      <c r="G9" s="204"/>
    </row>
    <row r="10" spans="1:7" x14ac:dyDescent="0.25">
      <c r="A10" s="305"/>
      <c r="B10" s="220"/>
      <c r="C10" s="217">
        <v>2</v>
      </c>
      <c r="D10" s="218" t="s">
        <v>83</v>
      </c>
      <c r="E10" s="219"/>
      <c r="F10" s="310">
        <f>'[1]Condições Gerais'!J10</f>
        <v>0</v>
      </c>
      <c r="G10" s="204"/>
    </row>
    <row r="11" spans="1:7" x14ac:dyDescent="0.25">
      <c r="A11" s="305"/>
      <c r="B11" s="220"/>
      <c r="C11" s="217">
        <v>3</v>
      </c>
      <c r="D11" s="218" t="s">
        <v>84</v>
      </c>
      <c r="E11" s="219"/>
      <c r="F11" s="310">
        <f>'[1]Condições Gerais'!J12</f>
        <v>0</v>
      </c>
      <c r="G11" s="204"/>
    </row>
    <row r="12" spans="1:7" x14ac:dyDescent="0.25">
      <c r="A12" s="305"/>
      <c r="B12" s="220"/>
      <c r="C12" s="217">
        <v>4</v>
      </c>
      <c r="D12" s="218" t="s">
        <v>85</v>
      </c>
      <c r="E12" s="221">
        <f>'[1]Condições Gerais'!J20</f>
        <v>0</v>
      </c>
      <c r="F12" s="310">
        <f>'[1]Condições Gerais'!J21</f>
        <v>0</v>
      </c>
      <c r="G12" s="303"/>
    </row>
    <row r="13" spans="1:7" x14ac:dyDescent="0.25">
      <c r="A13" s="305"/>
      <c r="B13" s="220"/>
      <c r="C13" s="217">
        <v>5</v>
      </c>
      <c r="D13" s="218" t="s">
        <v>86</v>
      </c>
      <c r="E13" s="221">
        <f>'[1]Condições Gerais'!J22</f>
        <v>0</v>
      </c>
      <c r="F13" s="310">
        <f>'[1]Condições Gerais'!J23</f>
        <v>0</v>
      </c>
      <c r="G13" s="204"/>
    </row>
    <row r="14" spans="1:7" x14ac:dyDescent="0.25">
      <c r="A14" s="305"/>
      <c r="B14" s="220"/>
      <c r="C14" s="217">
        <v>6</v>
      </c>
      <c r="D14" s="218" t="s">
        <v>87</v>
      </c>
      <c r="E14" s="221">
        <f>'[1]Condições Gerais'!J26</f>
        <v>0</v>
      </c>
      <c r="F14" s="310">
        <f>'[1]Condições Gerais'!J27</f>
        <v>0</v>
      </c>
      <c r="G14" s="204"/>
    </row>
    <row r="15" spans="1:7" x14ac:dyDescent="0.25">
      <c r="A15" s="305"/>
      <c r="B15" s="220"/>
      <c r="C15" s="217">
        <v>7</v>
      </c>
      <c r="D15" s="218" t="s">
        <v>88</v>
      </c>
      <c r="E15" s="221">
        <f>'[1]Condições Gerais'!J28</f>
        <v>0</v>
      </c>
      <c r="F15" s="310">
        <f>'[1]Condições Gerais'!J29</f>
        <v>0</v>
      </c>
      <c r="G15" s="204"/>
    </row>
    <row r="16" spans="1:7" x14ac:dyDescent="0.25">
      <c r="A16" s="305"/>
      <c r="B16" s="220"/>
      <c r="C16" s="217">
        <v>8</v>
      </c>
      <c r="D16" s="222" t="s">
        <v>89</v>
      </c>
      <c r="E16" s="221">
        <f>'[1]Condições Gerais'!J24</f>
        <v>0</v>
      </c>
      <c r="F16" s="310">
        <f>'[1]Condições Gerais'!J25</f>
        <v>0</v>
      </c>
      <c r="G16" s="204"/>
    </row>
    <row r="17" spans="1:7" x14ac:dyDescent="0.25">
      <c r="A17" s="305"/>
      <c r="B17" s="223"/>
      <c r="C17" s="224"/>
      <c r="D17" s="218"/>
      <c r="E17" s="219"/>
      <c r="F17" s="310"/>
      <c r="G17" s="204"/>
    </row>
    <row r="18" spans="1:7" x14ac:dyDescent="0.25">
      <c r="A18" s="305"/>
      <c r="B18" s="225" t="s">
        <v>90</v>
      </c>
      <c r="C18" s="214"/>
      <c r="D18" s="214"/>
      <c r="E18" s="226"/>
      <c r="F18" s="311">
        <f>SUM(F9:F17)</f>
        <v>5720.6748959999995</v>
      </c>
      <c r="G18" s="204"/>
    </row>
    <row r="19" spans="1:7" x14ac:dyDescent="0.25">
      <c r="A19" s="305"/>
      <c r="B19" s="303"/>
      <c r="C19" s="303"/>
      <c r="D19" s="303"/>
      <c r="E19" s="303"/>
      <c r="F19" s="306"/>
      <c r="G19" s="204"/>
    </row>
    <row r="20" spans="1:7" x14ac:dyDescent="0.25">
      <c r="A20" s="305"/>
      <c r="B20" s="227" t="s">
        <v>91</v>
      </c>
      <c r="C20" s="214"/>
      <c r="D20" s="226"/>
      <c r="E20" s="228" t="s">
        <v>60</v>
      </c>
      <c r="F20" s="309" t="s">
        <v>0</v>
      </c>
      <c r="G20" s="204"/>
    </row>
    <row r="21" spans="1:7" x14ac:dyDescent="0.25">
      <c r="A21" s="305"/>
      <c r="B21" s="519" t="s">
        <v>92</v>
      </c>
      <c r="C21" s="283">
        <v>1</v>
      </c>
      <c r="D21" s="229" t="str">
        <f>'[1]Condições Gerais'!A23</f>
        <v>INSS</v>
      </c>
      <c r="E21" s="230">
        <f>'[1]Condições Gerais'!B23</f>
        <v>0.2</v>
      </c>
      <c r="F21" s="312">
        <f t="shared" ref="F21:F28" si="0">E21*$F$18</f>
        <v>1144.1349791999999</v>
      </c>
      <c r="G21" s="204"/>
    </row>
    <row r="22" spans="1:7" x14ac:dyDescent="0.25">
      <c r="A22" s="305"/>
      <c r="B22" s="519"/>
      <c r="C22" s="283">
        <v>2</v>
      </c>
      <c r="D22" s="229" t="str">
        <f>'[1]Condições Gerais'!A24</f>
        <v>SESI ou SESC</v>
      </c>
      <c r="E22" s="230">
        <f>'[1]Condições Gerais'!B24</f>
        <v>1.4999999999999999E-2</v>
      </c>
      <c r="F22" s="312">
        <f t="shared" si="0"/>
        <v>85.810123439999984</v>
      </c>
      <c r="G22" s="204"/>
    </row>
    <row r="23" spans="1:7" x14ac:dyDescent="0.25">
      <c r="A23" s="305"/>
      <c r="B23" s="519"/>
      <c r="C23" s="283">
        <v>3</v>
      </c>
      <c r="D23" s="229" t="str">
        <f>'[1]Condições Gerais'!A25</f>
        <v>SENAI ou SENAC</v>
      </c>
      <c r="E23" s="230">
        <f>'[1]Condições Gerais'!B25</f>
        <v>0.01</v>
      </c>
      <c r="F23" s="312">
        <f t="shared" si="0"/>
        <v>57.206748959999999</v>
      </c>
      <c r="G23" s="204"/>
    </row>
    <row r="24" spans="1:7" x14ac:dyDescent="0.25">
      <c r="A24" s="305"/>
      <c r="B24" s="519"/>
      <c r="C24" s="283">
        <v>4</v>
      </c>
      <c r="D24" s="229" t="str">
        <f>'[1]Condições Gerais'!A26</f>
        <v>INCRA</v>
      </c>
      <c r="E24" s="230">
        <f>'[1]Condições Gerais'!B26</f>
        <v>2E-3</v>
      </c>
      <c r="F24" s="312">
        <f t="shared" si="0"/>
        <v>11.441349791999999</v>
      </c>
      <c r="G24" s="204"/>
    </row>
    <row r="25" spans="1:7" x14ac:dyDescent="0.25">
      <c r="A25" s="305"/>
      <c r="B25" s="519"/>
      <c r="C25" s="283">
        <v>5</v>
      </c>
      <c r="D25" s="229" t="str">
        <f>'[1]Condições Gerais'!A27</f>
        <v>Salário educação</v>
      </c>
      <c r="E25" s="230">
        <f>'[1]Condições Gerais'!B27</f>
        <v>2.5000000000000001E-2</v>
      </c>
      <c r="F25" s="312">
        <f t="shared" si="0"/>
        <v>143.01687239999998</v>
      </c>
      <c r="G25" s="204"/>
    </row>
    <row r="26" spans="1:7" x14ac:dyDescent="0.25">
      <c r="A26" s="305"/>
      <c r="B26" s="519"/>
      <c r="C26" s="283">
        <v>6</v>
      </c>
      <c r="D26" s="229" t="str">
        <f>'[1]Condições Gerais'!A28</f>
        <v>FGTS</v>
      </c>
      <c r="E26" s="230">
        <f>'[1]Condições Gerais'!B28</f>
        <v>0.08</v>
      </c>
      <c r="F26" s="312">
        <f t="shared" si="0"/>
        <v>457.65399167999999</v>
      </c>
      <c r="G26" s="204"/>
    </row>
    <row r="27" spans="1:7" x14ac:dyDescent="0.25">
      <c r="A27" s="313"/>
      <c r="B27" s="519"/>
      <c r="C27" s="283">
        <v>7</v>
      </c>
      <c r="D27" s="229" t="str">
        <f>'[1]Condições Gerais'!A29</f>
        <v>Seguro acidente do trabalho</v>
      </c>
      <c r="E27" s="230">
        <f>'[1]Condições Gerais'!B29</f>
        <v>1.4999999999999999E-2</v>
      </c>
      <c r="F27" s="312">
        <f t="shared" si="0"/>
        <v>85.810123439999984</v>
      </c>
      <c r="G27" s="231"/>
    </row>
    <row r="28" spans="1:7" x14ac:dyDescent="0.25">
      <c r="A28" s="305"/>
      <c r="B28" s="519"/>
      <c r="C28" s="283">
        <v>8</v>
      </c>
      <c r="D28" s="229" t="str">
        <f>'[1]Condições Gerais'!A30</f>
        <v>SEBRAE</v>
      </c>
      <c r="E28" s="230">
        <f>'[1]Condições Gerais'!B30</f>
        <v>6.0000000000000001E-3</v>
      </c>
      <c r="F28" s="312">
        <f t="shared" si="0"/>
        <v>34.324049375999998</v>
      </c>
      <c r="G28" s="204"/>
    </row>
    <row r="29" spans="1:7" x14ac:dyDescent="0.25">
      <c r="A29" s="305"/>
      <c r="B29" s="519"/>
      <c r="C29" s="232" t="s">
        <v>93</v>
      </c>
      <c r="D29" s="232"/>
      <c r="E29" s="233">
        <f>SUM(E21:E28)</f>
        <v>0.35300000000000009</v>
      </c>
      <c r="F29" s="314">
        <f>SUM(F21:F28)</f>
        <v>2019.3982382879994</v>
      </c>
      <c r="G29" s="204"/>
    </row>
    <row r="30" spans="1:7" x14ac:dyDescent="0.25">
      <c r="A30" s="305"/>
      <c r="B30" s="520" t="s">
        <v>94</v>
      </c>
      <c r="C30" s="284">
        <v>9</v>
      </c>
      <c r="D30" s="229" t="str">
        <f>'[1]Condições Gerais'!A12</f>
        <v xml:space="preserve">Férias </v>
      </c>
      <c r="E30" s="230">
        <f>'[1]Condições Gerais'!B12</f>
        <v>0.12037037037037036</v>
      </c>
      <c r="F30" s="312">
        <v>0</v>
      </c>
      <c r="G30" s="204"/>
    </row>
    <row r="31" spans="1:7" x14ac:dyDescent="0.25">
      <c r="A31" s="305"/>
      <c r="B31" s="520"/>
      <c r="C31" s="284">
        <v>10</v>
      </c>
      <c r="D31" s="229" t="str">
        <f>'[1]Condições Gerais'!A13</f>
        <v>Auxílio doença</v>
      </c>
      <c r="E31" s="230">
        <f>'[1]Condições Gerais'!B13</f>
        <v>1.6555555555555556E-2</v>
      </c>
      <c r="F31" s="312">
        <v>0</v>
      </c>
      <c r="G31" s="204"/>
    </row>
    <row r="32" spans="1:7" x14ac:dyDescent="0.25">
      <c r="A32" s="305"/>
      <c r="B32" s="520"/>
      <c r="C32" s="284">
        <v>11</v>
      </c>
      <c r="D32" s="229" t="str">
        <f>'[1]Condições Gerais'!A14</f>
        <v>Licença maternidade</v>
      </c>
      <c r="E32" s="230">
        <f>'[1]Condições Gerais'!B14</f>
        <v>5.5239999999999994E-3</v>
      </c>
      <c r="F32" s="312">
        <v>0</v>
      </c>
      <c r="G32" s="204"/>
    </row>
    <row r="33" spans="1:7" x14ac:dyDescent="0.25">
      <c r="A33" s="305"/>
      <c r="B33" s="520"/>
      <c r="C33" s="284">
        <v>12</v>
      </c>
      <c r="D33" s="229" t="str">
        <f>'[1]Condições Gerais'!A15</f>
        <v>Licença paternidade</v>
      </c>
      <c r="E33" s="230">
        <f>'[1]Condições Gerais'!B15</f>
        <v>2.0833333333333332E-4</v>
      </c>
      <c r="F33" s="312">
        <v>0</v>
      </c>
      <c r="G33" s="204"/>
    </row>
    <row r="34" spans="1:7" x14ac:dyDescent="0.25">
      <c r="A34" s="305"/>
      <c r="B34" s="520"/>
      <c r="C34" s="284">
        <v>13</v>
      </c>
      <c r="D34" s="229" t="str">
        <f>'[1]Condições Gerais'!A16</f>
        <v>Faltas legais</v>
      </c>
      <c r="E34" s="230">
        <f>'[1]Condições Gerais'!B16</f>
        <v>8.2222222222222228E-3</v>
      </c>
      <c r="F34" s="312">
        <v>0</v>
      </c>
      <c r="G34" s="204"/>
    </row>
    <row r="35" spans="1:7" x14ac:dyDescent="0.25">
      <c r="A35" s="305"/>
      <c r="B35" s="520"/>
      <c r="C35" s="284">
        <v>14</v>
      </c>
      <c r="D35" s="229" t="str">
        <f>'[1]Condições Gerais'!A17</f>
        <v>Acidente de trabalho</v>
      </c>
      <c r="E35" s="230">
        <f>'[1]Condições Gerais'!B17</f>
        <v>3.2499999999999999E-4</v>
      </c>
      <c r="F35" s="312">
        <v>0</v>
      </c>
      <c r="G35" s="204"/>
    </row>
    <row r="36" spans="1:7" x14ac:dyDescent="0.25">
      <c r="A36" s="305"/>
      <c r="B36" s="520"/>
      <c r="C36" s="284">
        <v>15</v>
      </c>
      <c r="D36" s="229" t="str">
        <f>'[1]Condições Gerais'!A18</f>
        <v>Aviso Prévio</v>
      </c>
      <c r="E36" s="230">
        <f>'[1]Condições Gerais'!B18</f>
        <v>1.9444444444444445E-2</v>
      </c>
      <c r="F36" s="312">
        <v>0</v>
      </c>
      <c r="G36" s="204"/>
    </row>
    <row r="37" spans="1:7" x14ac:dyDescent="0.25">
      <c r="A37" s="305"/>
      <c r="B37" s="520"/>
      <c r="C37" s="284">
        <v>16</v>
      </c>
      <c r="D37" s="229" t="str">
        <f>'[1]Condições Gerais'!A19</f>
        <v>13º Salário</v>
      </c>
      <c r="E37" s="230">
        <f>'[1]Condições Gerais'!B19</f>
        <v>9.0277777777777776E-2</v>
      </c>
      <c r="F37" s="312">
        <v>0</v>
      </c>
      <c r="G37" s="204"/>
    </row>
    <row r="38" spans="1:7" x14ac:dyDescent="0.25">
      <c r="A38" s="305"/>
      <c r="B38" s="520"/>
      <c r="C38" s="234" t="s">
        <v>95</v>
      </c>
      <c r="D38" s="234"/>
      <c r="E38" s="235">
        <f>SUM(E30:E37)</f>
        <v>0.26092770370370372</v>
      </c>
      <c r="F38" s="315">
        <f>SUM(F30:F37)</f>
        <v>0</v>
      </c>
      <c r="G38" s="204"/>
    </row>
    <row r="39" spans="1:7" x14ac:dyDescent="0.25">
      <c r="A39" s="305"/>
      <c r="B39" s="521" t="s">
        <v>96</v>
      </c>
      <c r="C39" s="285">
        <v>17</v>
      </c>
      <c r="D39" s="236" t="str">
        <f>'[1]Condições Gerais'!A20</f>
        <v>Indenizações  - rescisões s/ justa causa</v>
      </c>
      <c r="E39" s="237">
        <f>'[1]Condições Gerais'!B20</f>
        <v>3.8220799999999999E-2</v>
      </c>
      <c r="F39" s="312">
        <v>0</v>
      </c>
      <c r="G39" s="204"/>
    </row>
    <row r="40" spans="1:7" x14ac:dyDescent="0.25">
      <c r="A40" s="305"/>
      <c r="B40" s="521"/>
      <c r="C40" s="238" t="s">
        <v>97</v>
      </c>
      <c r="D40" s="238"/>
      <c r="E40" s="239">
        <f>SUM(E39)</f>
        <v>3.8220799999999999E-2</v>
      </c>
      <c r="F40" s="316">
        <f>SUM(F39)</f>
        <v>0</v>
      </c>
      <c r="G40" s="204"/>
    </row>
    <row r="41" spans="1:7" ht="25.5" x14ac:dyDescent="0.25">
      <c r="A41" s="317"/>
      <c r="B41" s="518" t="s">
        <v>98</v>
      </c>
      <c r="C41" s="240">
        <v>18</v>
      </c>
      <c r="D41" s="241" t="s">
        <v>99</v>
      </c>
      <c r="E41" s="242">
        <f>E29*E38</f>
        <v>9.2107479407407433E-2</v>
      </c>
      <c r="F41" s="318">
        <v>0</v>
      </c>
      <c r="G41" s="204"/>
    </row>
    <row r="42" spans="1:7" x14ac:dyDescent="0.25">
      <c r="A42" s="305"/>
      <c r="B42" s="518"/>
      <c r="C42" s="243" t="s">
        <v>100</v>
      </c>
      <c r="D42" s="243"/>
      <c r="E42" s="244">
        <f>SUM(E41)</f>
        <v>9.2107479407407433E-2</v>
      </c>
      <c r="F42" s="319">
        <f>SUM(F41)</f>
        <v>0</v>
      </c>
      <c r="G42" s="204"/>
    </row>
    <row r="43" spans="1:7" x14ac:dyDescent="0.25">
      <c r="A43" s="305"/>
      <c r="B43" s="245" t="s">
        <v>101</v>
      </c>
      <c r="C43" s="246"/>
      <c r="D43" s="247"/>
      <c r="E43" s="244">
        <f>E29+E38+E40+E42</f>
        <v>0.7442559831111113</v>
      </c>
      <c r="F43" s="319">
        <f>F29+F38+F40+F42</f>
        <v>2019.3982382879994</v>
      </c>
      <c r="G43" s="204"/>
    </row>
    <row r="44" spans="1:7" x14ac:dyDescent="0.25">
      <c r="A44" s="305"/>
      <c r="B44" s="303"/>
      <c r="C44" s="303"/>
      <c r="D44" s="303"/>
      <c r="E44" s="303"/>
      <c r="F44" s="306"/>
      <c r="G44" s="204"/>
    </row>
    <row r="45" spans="1:7" ht="25.5" x14ac:dyDescent="0.25">
      <c r="A45" s="305"/>
      <c r="B45" s="248" t="s">
        <v>102</v>
      </c>
      <c r="C45" s="249"/>
      <c r="D45" s="249"/>
      <c r="E45" s="250" t="s">
        <v>103</v>
      </c>
      <c r="F45" s="309" t="s">
        <v>0</v>
      </c>
      <c r="G45" s="204"/>
    </row>
    <row r="46" spans="1:7" x14ac:dyDescent="0.25">
      <c r="A46" s="305"/>
      <c r="B46" s="216"/>
      <c r="C46" s="224">
        <v>1</v>
      </c>
      <c r="D46" s="251" t="s">
        <v>104</v>
      </c>
      <c r="E46" s="252">
        <f>(F9*0.06)</f>
        <v>343.24049375999994</v>
      </c>
      <c r="F46" s="320">
        <f>IF(('[1]Condições Gerais'!J31-E46)&lt;0,0,'[1]Condições Gerais'!J31-E46)</f>
        <v>0</v>
      </c>
      <c r="G46" s="253"/>
    </row>
    <row r="47" spans="1:7" x14ac:dyDescent="0.25">
      <c r="A47" s="305"/>
      <c r="B47" s="220"/>
      <c r="C47" s="224">
        <v>2</v>
      </c>
      <c r="D47" s="254" t="s">
        <v>105</v>
      </c>
      <c r="E47" s="252">
        <f>'[1]Condições Gerais'!J34*'[1]Condições Gerais'!E32</f>
        <v>107.976</v>
      </c>
      <c r="F47" s="320">
        <v>0</v>
      </c>
      <c r="G47" s="204"/>
    </row>
    <row r="48" spans="1:7" x14ac:dyDescent="0.25">
      <c r="A48" s="305"/>
      <c r="B48" s="220"/>
      <c r="C48" s="224">
        <v>3</v>
      </c>
      <c r="D48" s="255" t="s">
        <v>106</v>
      </c>
      <c r="E48" s="256" t="s">
        <v>107</v>
      </c>
      <c r="F48" s="320">
        <f>'[1]Condições Gerais'!J38</f>
        <v>0</v>
      </c>
      <c r="G48" s="204"/>
    </row>
    <row r="49" spans="1:7" x14ac:dyDescent="0.25">
      <c r="A49" s="305"/>
      <c r="B49" s="220"/>
      <c r="C49" s="224">
        <v>4</v>
      </c>
      <c r="D49" s="254" t="str">
        <f>'[1]Condições Gerais'!D39</f>
        <v>BENEFÍCIO CCT ou OUTROS CUSTOS  (PAF ou PAO)</v>
      </c>
      <c r="E49" s="256" t="s">
        <v>107</v>
      </c>
      <c r="F49" s="320">
        <v>0</v>
      </c>
      <c r="G49" s="204"/>
    </row>
    <row r="50" spans="1:7" x14ac:dyDescent="0.25">
      <c r="A50" s="305"/>
      <c r="B50" s="220"/>
      <c r="C50" s="224">
        <v>5</v>
      </c>
      <c r="D50" s="254" t="str">
        <f>'[1]Condições Gerais'!D41</f>
        <v>BENEFÍCIO CCT ou OUTROS CUSTOS (Seguro de Vida)</v>
      </c>
      <c r="E50" s="256" t="s">
        <v>107</v>
      </c>
      <c r="F50" s="320">
        <v>0</v>
      </c>
      <c r="G50" s="204"/>
    </row>
    <row r="51" spans="1:7" x14ac:dyDescent="0.25">
      <c r="A51" s="305"/>
      <c r="B51" s="220"/>
      <c r="C51" s="224">
        <v>6</v>
      </c>
      <c r="D51" s="254" t="str">
        <f>'[1]Condições Gerais'!D43</f>
        <v>BENEFÍCIO CCT ou OUTROS CUSTOS</v>
      </c>
      <c r="E51" s="256" t="s">
        <v>107</v>
      </c>
      <c r="F51" s="320">
        <f>'[1]Condições Gerais'!J44</f>
        <v>0</v>
      </c>
      <c r="G51" s="204"/>
    </row>
    <row r="52" spans="1:7" x14ac:dyDescent="0.25">
      <c r="A52" s="305"/>
      <c r="B52" s="220"/>
      <c r="C52" s="224">
        <v>7</v>
      </c>
      <c r="D52" s="254" t="str">
        <f>'[1]Condições Gerais'!D45</f>
        <v>BENEFÍCIO CCT ou OUTROS CUSTOS</v>
      </c>
      <c r="E52" s="256" t="s">
        <v>107</v>
      </c>
      <c r="F52" s="320">
        <f>'[1]Condições Gerais'!J46</f>
        <v>0</v>
      </c>
      <c r="G52" s="204"/>
    </row>
    <row r="53" spans="1:7" x14ac:dyDescent="0.25">
      <c r="A53" s="305"/>
      <c r="B53" s="245" t="s">
        <v>108</v>
      </c>
      <c r="C53" s="246"/>
      <c r="D53" s="246"/>
      <c r="E53" s="247"/>
      <c r="F53" s="321">
        <f>SUM(F46:F52)</f>
        <v>0</v>
      </c>
      <c r="G53" s="204"/>
    </row>
    <row r="54" spans="1:7" x14ac:dyDescent="0.25">
      <c r="A54" s="305"/>
      <c r="B54" s="303"/>
      <c r="C54" s="303"/>
      <c r="D54" s="303"/>
      <c r="E54" s="303"/>
      <c r="F54" s="306"/>
      <c r="G54" s="204"/>
    </row>
    <row r="55" spans="1:7" x14ac:dyDescent="0.25">
      <c r="A55" s="305"/>
      <c r="B55" s="227" t="s">
        <v>109</v>
      </c>
      <c r="C55" s="214"/>
      <c r="D55" s="214"/>
      <c r="E55" s="257"/>
      <c r="F55" s="309" t="s">
        <v>0</v>
      </c>
      <c r="G55" s="204"/>
    </row>
    <row r="56" spans="1:7" x14ac:dyDescent="0.25">
      <c r="A56" s="305"/>
      <c r="B56" s="218" t="s">
        <v>90</v>
      </c>
      <c r="C56" s="258"/>
      <c r="D56" s="258"/>
      <c r="E56" s="257"/>
      <c r="F56" s="322">
        <f>F18</f>
        <v>5720.6748959999995</v>
      </c>
      <c r="G56" s="204"/>
    </row>
    <row r="57" spans="1:7" x14ac:dyDescent="0.25">
      <c r="A57" s="305"/>
      <c r="B57" s="259" t="s">
        <v>101</v>
      </c>
      <c r="C57" s="260"/>
      <c r="D57" s="260"/>
      <c r="E57" s="257"/>
      <c r="F57" s="323">
        <f>F43</f>
        <v>2019.3982382879994</v>
      </c>
      <c r="G57" s="204"/>
    </row>
    <row r="58" spans="1:7" x14ac:dyDescent="0.25">
      <c r="A58" s="305"/>
      <c r="B58" s="259" t="s">
        <v>108</v>
      </c>
      <c r="C58" s="260"/>
      <c r="D58" s="260"/>
      <c r="E58" s="257"/>
      <c r="F58" s="323">
        <f>F53</f>
        <v>0</v>
      </c>
      <c r="G58" s="204"/>
    </row>
    <row r="59" spans="1:7" x14ac:dyDescent="0.25">
      <c r="A59" s="305"/>
      <c r="B59" s="205" t="s">
        <v>110</v>
      </c>
      <c r="C59" s="261"/>
      <c r="D59" s="261"/>
      <c r="E59" s="262"/>
      <c r="F59" s="324">
        <f>SUM(F56:F58)</f>
        <v>7740.073134287999</v>
      </c>
      <c r="G59" s="204"/>
    </row>
    <row r="60" spans="1:7" x14ac:dyDescent="0.25">
      <c r="A60" s="305"/>
      <c r="B60" s="303"/>
      <c r="C60" s="303"/>
      <c r="D60" s="303"/>
      <c r="E60" s="303"/>
      <c r="F60" s="306"/>
      <c r="G60" s="204"/>
    </row>
    <row r="61" spans="1:7" x14ac:dyDescent="0.25">
      <c r="A61" s="305"/>
      <c r="B61" s="205" t="s">
        <v>111</v>
      </c>
      <c r="C61" s="206"/>
      <c r="D61" s="206"/>
      <c r="E61" s="263" t="s">
        <v>60</v>
      </c>
      <c r="F61" s="309" t="s">
        <v>0</v>
      </c>
      <c r="G61" s="204"/>
    </row>
    <row r="62" spans="1:7" x14ac:dyDescent="0.25">
      <c r="A62" s="305"/>
      <c r="B62" s="205" t="s">
        <v>112</v>
      </c>
      <c r="C62" s="261"/>
      <c r="D62" s="261"/>
      <c r="E62" s="264">
        <f>'[1]Condições Gerais'!B40</f>
        <v>7.7000000000000002E-3</v>
      </c>
      <c r="F62" s="307">
        <f>E62*F59</f>
        <v>59.598563134017596</v>
      </c>
      <c r="G62" s="204"/>
    </row>
    <row r="63" spans="1:7" x14ac:dyDescent="0.25">
      <c r="A63" s="305"/>
      <c r="B63" s="303"/>
      <c r="C63" s="303"/>
      <c r="D63" s="303"/>
      <c r="E63" s="303"/>
      <c r="F63" s="306"/>
      <c r="G63" s="204"/>
    </row>
    <row r="64" spans="1:7" x14ac:dyDescent="0.25">
      <c r="A64" s="305"/>
      <c r="B64" s="205" t="s">
        <v>113</v>
      </c>
      <c r="C64" s="206"/>
      <c r="D64" s="206"/>
      <c r="E64" s="265"/>
      <c r="F64" s="309" t="s">
        <v>0</v>
      </c>
      <c r="G64" s="204"/>
    </row>
    <row r="65" spans="1:7" x14ac:dyDescent="0.25">
      <c r="A65" s="305"/>
      <c r="B65" s="205" t="s">
        <v>114</v>
      </c>
      <c r="C65" s="261"/>
      <c r="D65" s="261"/>
      <c r="E65" s="262"/>
      <c r="F65" s="307">
        <f>F59+F62</f>
        <v>7799.6716974220162</v>
      </c>
      <c r="G65" s="204"/>
    </row>
    <row r="66" spans="1:7" x14ac:dyDescent="0.25">
      <c r="A66" s="305"/>
      <c r="B66" s="303"/>
      <c r="C66" s="303"/>
      <c r="D66" s="303"/>
      <c r="E66" s="303"/>
      <c r="F66" s="306"/>
      <c r="G66" s="204"/>
    </row>
    <row r="67" spans="1:7" x14ac:dyDescent="0.25">
      <c r="A67" s="305"/>
      <c r="B67" s="227" t="s">
        <v>115</v>
      </c>
      <c r="C67" s="214"/>
      <c r="D67" s="226"/>
      <c r="E67" s="263" t="s">
        <v>60</v>
      </c>
      <c r="F67" s="309" t="s">
        <v>116</v>
      </c>
      <c r="G67" s="204"/>
    </row>
    <row r="68" spans="1:7" x14ac:dyDescent="0.25">
      <c r="A68" s="305"/>
      <c r="B68" s="266"/>
      <c r="C68" s="217">
        <v>1</v>
      </c>
      <c r="D68" s="267" t="str">
        <f>'[1]Condições Gerais'!A33</f>
        <v>PIS</v>
      </c>
      <c r="E68" s="268">
        <f>'[1]Condições Gerais'!B33</f>
        <v>6.4999999999999997E-3</v>
      </c>
      <c r="F68" s="325">
        <f t="shared" ref="F68:F73" si="1">E68*F$77</f>
        <v>55.498484984393102</v>
      </c>
      <c r="G68" s="204"/>
    </row>
    <row r="69" spans="1:7" x14ac:dyDescent="0.25">
      <c r="A69" s="305"/>
      <c r="B69" s="269"/>
      <c r="C69" s="217">
        <v>2</v>
      </c>
      <c r="D69" s="267" t="str">
        <f>'[1]Condições Gerais'!A34</f>
        <v>COFINS</v>
      </c>
      <c r="E69" s="268">
        <f>'[1]Condições Gerais'!B34</f>
        <v>0.03</v>
      </c>
      <c r="F69" s="325">
        <f t="shared" si="1"/>
        <v>256.14685377412201</v>
      </c>
      <c r="G69" s="204"/>
    </row>
    <row r="70" spans="1:7" x14ac:dyDescent="0.25">
      <c r="A70" s="305"/>
      <c r="B70" s="269"/>
      <c r="C70" s="217">
        <v>3</v>
      </c>
      <c r="D70" s="267" t="str">
        <f>'[1]Condições Gerais'!A35</f>
        <v xml:space="preserve">ISS </v>
      </c>
      <c r="E70" s="268">
        <f>'[1]Condições Gerais'!B35</f>
        <v>0.05</v>
      </c>
      <c r="F70" s="325">
        <f t="shared" si="1"/>
        <v>426.91142295687007</v>
      </c>
      <c r="G70" s="204"/>
    </row>
    <row r="71" spans="1:7" x14ac:dyDescent="0.25">
      <c r="A71" s="305"/>
      <c r="B71" s="269"/>
      <c r="C71" s="217">
        <v>4</v>
      </c>
      <c r="D71" s="267" t="str">
        <f>'[1]Condições Gerais'!A36</f>
        <v xml:space="preserve"> </v>
      </c>
      <c r="E71" s="268">
        <f>'[1]Condições Gerais'!B36</f>
        <v>0</v>
      </c>
      <c r="F71" s="325">
        <f t="shared" si="1"/>
        <v>0</v>
      </c>
      <c r="G71" s="204"/>
    </row>
    <row r="72" spans="1:7" x14ac:dyDescent="0.25">
      <c r="A72" s="305"/>
      <c r="B72" s="270"/>
      <c r="C72" s="217">
        <v>5</v>
      </c>
      <c r="D72" s="267" t="str">
        <f>'[1]Condições Gerais'!A37</f>
        <v xml:space="preserve"> </v>
      </c>
      <c r="E72" s="268">
        <f>'[1]Condições Gerais'!B37</f>
        <v>0</v>
      </c>
      <c r="F72" s="325">
        <f t="shared" si="1"/>
        <v>0</v>
      </c>
      <c r="G72" s="204"/>
    </row>
    <row r="73" spans="1:7" x14ac:dyDescent="0.25">
      <c r="A73" s="305"/>
      <c r="B73" s="245" t="s">
        <v>117</v>
      </c>
      <c r="C73" s="246"/>
      <c r="D73" s="247"/>
      <c r="E73" s="271">
        <f>SUM(E68:E72)</f>
        <v>8.6499999999999994E-2</v>
      </c>
      <c r="F73" s="326">
        <f t="shared" si="1"/>
        <v>738.55676171538516</v>
      </c>
      <c r="G73" s="204"/>
    </row>
    <row r="74" spans="1:7" x14ac:dyDescent="0.25">
      <c r="A74" s="305"/>
      <c r="B74" s="303"/>
      <c r="C74" s="303"/>
      <c r="D74" s="303"/>
      <c r="E74" s="303"/>
      <c r="F74" s="306"/>
      <c r="G74" s="204"/>
    </row>
    <row r="75" spans="1:7" x14ac:dyDescent="0.25">
      <c r="A75" s="305"/>
      <c r="B75" s="227" t="s">
        <v>118</v>
      </c>
      <c r="C75" s="214"/>
      <c r="D75" s="226"/>
      <c r="E75" s="263" t="s">
        <v>60</v>
      </c>
      <c r="F75" s="309" t="s">
        <v>116</v>
      </c>
      <c r="G75" s="204"/>
    </row>
    <row r="76" spans="1:7" x14ac:dyDescent="0.25">
      <c r="A76" s="327"/>
      <c r="B76" s="273" t="s">
        <v>119</v>
      </c>
      <c r="C76" s="274"/>
      <c r="D76" s="275"/>
      <c r="E76" s="276">
        <f>1-E73</f>
        <v>0.91349999999999998</v>
      </c>
      <c r="F76" s="328" t="s">
        <v>107</v>
      </c>
      <c r="G76" s="272"/>
    </row>
    <row r="77" spans="1:7" x14ac:dyDescent="0.25">
      <c r="A77" s="327"/>
      <c r="B77" s="273" t="s">
        <v>120</v>
      </c>
      <c r="C77" s="274"/>
      <c r="D77" s="275"/>
      <c r="E77" s="276">
        <v>1</v>
      </c>
      <c r="F77" s="328">
        <f>F65/E76</f>
        <v>8538.2284591374009</v>
      </c>
      <c r="G77" s="272"/>
    </row>
    <row r="78" spans="1:7" x14ac:dyDescent="0.25">
      <c r="A78" s="327"/>
      <c r="B78" s="277" t="s">
        <v>121</v>
      </c>
      <c r="C78" s="278"/>
      <c r="D78" s="279"/>
      <c r="E78" s="280"/>
      <c r="F78" s="329"/>
      <c r="G78" s="272"/>
    </row>
    <row r="79" spans="1:7" x14ac:dyDescent="0.25">
      <c r="A79" s="305"/>
      <c r="B79" s="303"/>
      <c r="C79" s="303"/>
      <c r="D79" s="303"/>
      <c r="E79" s="303"/>
      <c r="F79" s="306"/>
      <c r="G79" s="204"/>
    </row>
    <row r="80" spans="1:7" ht="25.5" x14ac:dyDescent="0.25">
      <c r="A80" s="327"/>
      <c r="B80" s="273" t="s">
        <v>122</v>
      </c>
      <c r="C80" s="274"/>
      <c r="D80" s="275"/>
      <c r="E80" s="281" t="s">
        <v>123</v>
      </c>
      <c r="F80" s="307" t="s">
        <v>124</v>
      </c>
      <c r="G80" s="272"/>
    </row>
    <row r="81" spans="1:7" x14ac:dyDescent="0.25">
      <c r="A81" s="305"/>
      <c r="B81" s="277"/>
      <c r="C81" s="278"/>
      <c r="D81" s="279"/>
      <c r="E81" s="282">
        <f>'[1]Condições Gerais'!J14</f>
        <v>6</v>
      </c>
      <c r="F81" s="307">
        <f>F77*E81</f>
        <v>51229.370754824406</v>
      </c>
      <c r="G81" s="204"/>
    </row>
    <row r="82" spans="1:7" x14ac:dyDescent="0.25">
      <c r="A82" s="305"/>
      <c r="B82" s="303"/>
      <c r="C82" s="303"/>
      <c r="D82" s="303"/>
      <c r="E82" s="303"/>
      <c r="F82" s="306"/>
      <c r="G82" s="204"/>
    </row>
    <row r="83" spans="1:7" x14ac:dyDescent="0.25">
      <c r="A83" s="327"/>
      <c r="B83" s="273" t="s">
        <v>125</v>
      </c>
      <c r="C83" s="274"/>
      <c r="D83" s="275"/>
      <c r="E83" s="281" t="s">
        <v>126</v>
      </c>
      <c r="F83" s="307" t="s">
        <v>127</v>
      </c>
      <c r="G83" s="272"/>
    </row>
    <row r="84" spans="1:7" ht="15.75" thickBot="1" x14ac:dyDescent="0.3">
      <c r="A84" s="330"/>
      <c r="B84" s="331"/>
      <c r="C84" s="332"/>
      <c r="D84" s="333"/>
      <c r="E84" s="334">
        <f>'[1]Condições Gerais'!B8</f>
        <v>12</v>
      </c>
      <c r="F84" s="335">
        <f>F81*E84</f>
        <v>614752.4490578929</v>
      </c>
      <c r="G84" s="204"/>
    </row>
  </sheetData>
  <mergeCells count="6">
    <mergeCell ref="B41:B42"/>
    <mergeCell ref="B1:F1"/>
    <mergeCell ref="B3:F3"/>
    <mergeCell ref="B21:B29"/>
    <mergeCell ref="B30:B38"/>
    <mergeCell ref="B39:B4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opLeftCell="A66" workbookViewId="0">
      <selection activeCell="E73" sqref="E73"/>
    </sheetView>
  </sheetViews>
  <sheetFormatPr defaultRowHeight="15" x14ac:dyDescent="0.25"/>
  <cols>
    <col min="4" max="4" width="42.28515625" customWidth="1"/>
    <col min="6" max="6" width="13.85546875" bestFit="1" customWidth="1"/>
  </cols>
  <sheetData>
    <row r="1" spans="1:7" x14ac:dyDescent="0.25">
      <c r="A1" s="304"/>
      <c r="B1" s="506" t="str">
        <f>'[1]Condições Gerais'!A1</f>
        <v>PREFEITURA DE BELO HORIZONTE</v>
      </c>
      <c r="C1" s="506"/>
      <c r="D1" s="506"/>
      <c r="E1" s="506"/>
      <c r="F1" s="507"/>
      <c r="G1" s="204"/>
    </row>
    <row r="2" spans="1:7" x14ac:dyDescent="0.25">
      <c r="A2" s="305"/>
      <c r="B2" s="303"/>
      <c r="C2" s="303"/>
      <c r="D2" s="303"/>
      <c r="E2" s="303"/>
      <c r="F2" s="306"/>
      <c r="G2" s="204"/>
    </row>
    <row r="3" spans="1:7" x14ac:dyDescent="0.25">
      <c r="A3" s="305"/>
      <c r="B3" s="508" t="s">
        <v>76</v>
      </c>
      <c r="C3" s="508"/>
      <c r="D3" s="508"/>
      <c r="E3" s="508"/>
      <c r="F3" s="509"/>
      <c r="G3" s="204"/>
    </row>
    <row r="4" spans="1:7" x14ac:dyDescent="0.25">
      <c r="A4" s="305"/>
      <c r="B4" s="303"/>
      <c r="C4" s="303"/>
      <c r="D4" s="303"/>
      <c r="E4" s="303"/>
      <c r="F4" s="306"/>
      <c r="G4" s="204"/>
    </row>
    <row r="5" spans="1:7" x14ac:dyDescent="0.25">
      <c r="A5" s="305"/>
      <c r="B5" s="205" t="s">
        <v>77</v>
      </c>
      <c r="C5" s="206"/>
      <c r="D5" s="207"/>
      <c r="E5" s="208" t="s">
        <v>78</v>
      </c>
      <c r="F5" s="307" t="s">
        <v>79</v>
      </c>
      <c r="G5" s="204"/>
    </row>
    <row r="6" spans="1:7" x14ac:dyDescent="0.25">
      <c r="A6" s="305"/>
      <c r="B6" s="209" t="str">
        <f>'[1]Condições Gerais'!K6</f>
        <v>05 - ANALISTA DE OPERAÇÕES II</v>
      </c>
      <c r="C6" s="210"/>
      <c r="D6" s="211"/>
      <c r="E6" s="212">
        <f>'[1]Condições Gerais'!K17</f>
        <v>200</v>
      </c>
      <c r="F6" s="308">
        <f>'[1]Condições Gerais'!K18</f>
        <v>42.817925159999994</v>
      </c>
      <c r="G6" s="204"/>
    </row>
    <row r="7" spans="1:7" x14ac:dyDescent="0.25">
      <c r="A7" s="305"/>
      <c r="B7" s="303"/>
      <c r="C7" s="303"/>
      <c r="D7" s="303"/>
      <c r="E7" s="303"/>
      <c r="F7" s="306"/>
      <c r="G7" s="204"/>
    </row>
    <row r="8" spans="1:7" x14ac:dyDescent="0.25">
      <c r="A8" s="305"/>
      <c r="B8" s="213" t="s">
        <v>80</v>
      </c>
      <c r="C8" s="214"/>
      <c r="D8" s="214"/>
      <c r="E8" s="215" t="s">
        <v>81</v>
      </c>
      <c r="F8" s="309" t="s">
        <v>0</v>
      </c>
      <c r="G8" s="204"/>
    </row>
    <row r="9" spans="1:7" x14ac:dyDescent="0.25">
      <c r="A9" s="305"/>
      <c r="B9" s="216"/>
      <c r="C9" s="217">
        <v>1</v>
      </c>
      <c r="D9" s="218" t="s">
        <v>82</v>
      </c>
      <c r="E9" s="219"/>
      <c r="F9" s="310">
        <f>'[1]Condições Gerais'!K9</f>
        <v>8563.585031999999</v>
      </c>
      <c r="G9" s="204"/>
    </row>
    <row r="10" spans="1:7" x14ac:dyDescent="0.25">
      <c r="A10" s="305"/>
      <c r="B10" s="220"/>
      <c r="C10" s="217">
        <v>2</v>
      </c>
      <c r="D10" s="218" t="s">
        <v>83</v>
      </c>
      <c r="E10" s="219"/>
      <c r="F10" s="310">
        <f>'[1]Condições Gerais'!K10</f>
        <v>0</v>
      </c>
      <c r="G10" s="204"/>
    </row>
    <row r="11" spans="1:7" x14ac:dyDescent="0.25">
      <c r="A11" s="305"/>
      <c r="B11" s="220"/>
      <c r="C11" s="217">
        <v>3</v>
      </c>
      <c r="D11" s="218" t="s">
        <v>84</v>
      </c>
      <c r="E11" s="219"/>
      <c r="F11" s="310">
        <f>'[1]Condições Gerais'!K12</f>
        <v>0</v>
      </c>
      <c r="G11" s="204"/>
    </row>
    <row r="12" spans="1:7" x14ac:dyDescent="0.25">
      <c r="A12" s="305"/>
      <c r="B12" s="220"/>
      <c r="C12" s="217">
        <v>4</v>
      </c>
      <c r="D12" s="218" t="s">
        <v>85</v>
      </c>
      <c r="E12" s="221">
        <f>'[1]Condições Gerais'!K20</f>
        <v>0</v>
      </c>
      <c r="F12" s="310">
        <f>'[1]Condições Gerais'!K21</f>
        <v>0</v>
      </c>
      <c r="G12" s="303"/>
    </row>
    <row r="13" spans="1:7" x14ac:dyDescent="0.25">
      <c r="A13" s="305"/>
      <c r="B13" s="220"/>
      <c r="C13" s="217">
        <v>5</v>
      </c>
      <c r="D13" s="218" t="s">
        <v>86</v>
      </c>
      <c r="E13" s="221">
        <f>'[1]Condições Gerais'!K22</f>
        <v>0</v>
      </c>
      <c r="F13" s="310">
        <f>'[1]Condições Gerais'!K23</f>
        <v>0</v>
      </c>
      <c r="G13" s="204"/>
    </row>
    <row r="14" spans="1:7" x14ac:dyDescent="0.25">
      <c r="A14" s="305"/>
      <c r="B14" s="220"/>
      <c r="C14" s="217">
        <v>6</v>
      </c>
      <c r="D14" s="218" t="s">
        <v>87</v>
      </c>
      <c r="E14" s="221">
        <f>'[1]Condições Gerais'!K26</f>
        <v>0</v>
      </c>
      <c r="F14" s="310">
        <f>'[1]Condições Gerais'!K27</f>
        <v>0</v>
      </c>
      <c r="G14" s="204"/>
    </row>
    <row r="15" spans="1:7" x14ac:dyDescent="0.25">
      <c r="A15" s="305"/>
      <c r="B15" s="220"/>
      <c r="C15" s="217">
        <v>7</v>
      </c>
      <c r="D15" s="218" t="s">
        <v>88</v>
      </c>
      <c r="E15" s="221">
        <f>'[1]Condições Gerais'!K28</f>
        <v>0</v>
      </c>
      <c r="F15" s="310">
        <f>'[1]Condições Gerais'!K29</f>
        <v>0</v>
      </c>
      <c r="G15" s="204"/>
    </row>
    <row r="16" spans="1:7" x14ac:dyDescent="0.25">
      <c r="A16" s="305"/>
      <c r="B16" s="220"/>
      <c r="C16" s="217">
        <v>8</v>
      </c>
      <c r="D16" s="222" t="s">
        <v>89</v>
      </c>
      <c r="E16" s="221">
        <f>'[1]Condições Gerais'!K24</f>
        <v>0</v>
      </c>
      <c r="F16" s="310">
        <f>'[1]Condições Gerais'!K25</f>
        <v>0</v>
      </c>
      <c r="G16" s="204"/>
    </row>
    <row r="17" spans="1:7" x14ac:dyDescent="0.25">
      <c r="A17" s="305"/>
      <c r="B17" s="223"/>
      <c r="C17" s="224"/>
      <c r="D17" s="218"/>
      <c r="E17" s="219"/>
      <c r="F17" s="310"/>
      <c r="G17" s="204"/>
    </row>
    <row r="18" spans="1:7" x14ac:dyDescent="0.25">
      <c r="A18" s="305"/>
      <c r="B18" s="225" t="s">
        <v>90</v>
      </c>
      <c r="C18" s="214"/>
      <c r="D18" s="214"/>
      <c r="E18" s="226"/>
      <c r="F18" s="311">
        <f>SUM(F9:F17)</f>
        <v>8563.585031999999</v>
      </c>
      <c r="G18" s="204"/>
    </row>
    <row r="19" spans="1:7" x14ac:dyDescent="0.25">
      <c r="A19" s="305"/>
      <c r="B19" s="303"/>
      <c r="C19" s="303"/>
      <c r="D19" s="303"/>
      <c r="E19" s="303"/>
      <c r="F19" s="306"/>
      <c r="G19" s="204"/>
    </row>
    <row r="20" spans="1:7" x14ac:dyDescent="0.25">
      <c r="A20" s="305"/>
      <c r="B20" s="227" t="s">
        <v>91</v>
      </c>
      <c r="C20" s="214"/>
      <c r="D20" s="226"/>
      <c r="E20" s="228" t="s">
        <v>60</v>
      </c>
      <c r="F20" s="309" t="s">
        <v>0</v>
      </c>
      <c r="G20" s="204"/>
    </row>
    <row r="21" spans="1:7" x14ac:dyDescent="0.25">
      <c r="A21" s="305"/>
      <c r="B21" s="519" t="s">
        <v>92</v>
      </c>
      <c r="C21" s="283">
        <v>1</v>
      </c>
      <c r="D21" s="229" t="str">
        <f>'[1]Condições Gerais'!A23</f>
        <v>INSS</v>
      </c>
      <c r="E21" s="230">
        <f>'[1]Condições Gerais'!B23</f>
        <v>0.2</v>
      </c>
      <c r="F21" s="312">
        <f t="shared" ref="F21:F28" si="0">E21*$F$18</f>
        <v>1712.7170063999999</v>
      </c>
      <c r="G21" s="204"/>
    </row>
    <row r="22" spans="1:7" x14ac:dyDescent="0.25">
      <c r="A22" s="305"/>
      <c r="B22" s="519"/>
      <c r="C22" s="283">
        <v>2</v>
      </c>
      <c r="D22" s="229" t="str">
        <f>'[1]Condições Gerais'!A24</f>
        <v>SESI ou SESC</v>
      </c>
      <c r="E22" s="230">
        <f>'[1]Condições Gerais'!B24</f>
        <v>1.4999999999999999E-2</v>
      </c>
      <c r="F22" s="312">
        <f t="shared" si="0"/>
        <v>128.45377547999999</v>
      </c>
      <c r="G22" s="204"/>
    </row>
    <row r="23" spans="1:7" x14ac:dyDescent="0.25">
      <c r="A23" s="305"/>
      <c r="B23" s="519"/>
      <c r="C23" s="283">
        <v>3</v>
      </c>
      <c r="D23" s="229" t="str">
        <f>'[1]Condições Gerais'!A25</f>
        <v>SENAI ou SENAC</v>
      </c>
      <c r="E23" s="230">
        <f>'[1]Condições Gerais'!B25</f>
        <v>0.01</v>
      </c>
      <c r="F23" s="312">
        <f t="shared" si="0"/>
        <v>85.635850319999989</v>
      </c>
      <c r="G23" s="204"/>
    </row>
    <row r="24" spans="1:7" x14ac:dyDescent="0.25">
      <c r="A24" s="305"/>
      <c r="B24" s="519"/>
      <c r="C24" s="283">
        <v>4</v>
      </c>
      <c r="D24" s="229" t="str">
        <f>'[1]Condições Gerais'!A26</f>
        <v>INCRA</v>
      </c>
      <c r="E24" s="230">
        <f>'[1]Condições Gerais'!B26</f>
        <v>2E-3</v>
      </c>
      <c r="F24" s="312">
        <f t="shared" si="0"/>
        <v>17.127170063999998</v>
      </c>
      <c r="G24" s="204"/>
    </row>
    <row r="25" spans="1:7" x14ac:dyDescent="0.25">
      <c r="A25" s="305"/>
      <c r="B25" s="519"/>
      <c r="C25" s="283">
        <v>5</v>
      </c>
      <c r="D25" s="229" t="str">
        <f>'[1]Condições Gerais'!A27</f>
        <v>Salário educação</v>
      </c>
      <c r="E25" s="230">
        <f>'[1]Condições Gerais'!B27</f>
        <v>2.5000000000000001E-2</v>
      </c>
      <c r="F25" s="312">
        <f t="shared" si="0"/>
        <v>214.08962579999999</v>
      </c>
      <c r="G25" s="204"/>
    </row>
    <row r="26" spans="1:7" x14ac:dyDescent="0.25">
      <c r="A26" s="305"/>
      <c r="B26" s="519"/>
      <c r="C26" s="283">
        <v>6</v>
      </c>
      <c r="D26" s="229" t="str">
        <f>'[1]Condições Gerais'!A28</f>
        <v>FGTS</v>
      </c>
      <c r="E26" s="230">
        <f>'[1]Condições Gerais'!B28</f>
        <v>0.08</v>
      </c>
      <c r="F26" s="312">
        <f t="shared" si="0"/>
        <v>685.08680255999991</v>
      </c>
      <c r="G26" s="204"/>
    </row>
    <row r="27" spans="1:7" x14ac:dyDescent="0.25">
      <c r="A27" s="313"/>
      <c r="B27" s="519"/>
      <c r="C27" s="283">
        <v>7</v>
      </c>
      <c r="D27" s="229" t="str">
        <f>'[1]Condições Gerais'!A29</f>
        <v>Seguro acidente do trabalho</v>
      </c>
      <c r="E27" s="230">
        <f>'[1]Condições Gerais'!B29</f>
        <v>1.4999999999999999E-2</v>
      </c>
      <c r="F27" s="312">
        <f t="shared" si="0"/>
        <v>128.45377547999999</v>
      </c>
      <c r="G27" s="231"/>
    </row>
    <row r="28" spans="1:7" x14ac:dyDescent="0.25">
      <c r="A28" s="305"/>
      <c r="B28" s="519"/>
      <c r="C28" s="283">
        <v>8</v>
      </c>
      <c r="D28" s="229" t="str">
        <f>'[1]Condições Gerais'!A30</f>
        <v>SEBRAE</v>
      </c>
      <c r="E28" s="230">
        <f>'[1]Condições Gerais'!B30</f>
        <v>6.0000000000000001E-3</v>
      </c>
      <c r="F28" s="312">
        <f t="shared" si="0"/>
        <v>51.381510191999993</v>
      </c>
      <c r="G28" s="204"/>
    </row>
    <row r="29" spans="1:7" x14ac:dyDescent="0.25">
      <c r="A29" s="305"/>
      <c r="B29" s="519"/>
      <c r="C29" s="232" t="s">
        <v>93</v>
      </c>
      <c r="D29" s="232"/>
      <c r="E29" s="233">
        <f>SUM(E21:E28)</f>
        <v>0.35300000000000009</v>
      </c>
      <c r="F29" s="314">
        <f>SUM(F21:F28)</f>
        <v>3022.9455162959994</v>
      </c>
      <c r="G29" s="204"/>
    </row>
    <row r="30" spans="1:7" x14ac:dyDescent="0.25">
      <c r="A30" s="305"/>
      <c r="B30" s="520" t="s">
        <v>94</v>
      </c>
      <c r="C30" s="284">
        <v>9</v>
      </c>
      <c r="D30" s="229" t="str">
        <f>'[1]Condições Gerais'!A12</f>
        <v xml:space="preserve">Férias </v>
      </c>
      <c r="E30" s="230">
        <f>'[1]Condições Gerais'!B12</f>
        <v>0.12037037037037036</v>
      </c>
      <c r="F30" s="312">
        <v>0</v>
      </c>
      <c r="G30" s="204"/>
    </row>
    <row r="31" spans="1:7" x14ac:dyDescent="0.25">
      <c r="A31" s="305"/>
      <c r="B31" s="520"/>
      <c r="C31" s="284">
        <v>10</v>
      </c>
      <c r="D31" s="229" t="str">
        <f>'[1]Condições Gerais'!A13</f>
        <v>Auxílio doença</v>
      </c>
      <c r="E31" s="230">
        <f>'[1]Condições Gerais'!B13</f>
        <v>1.6555555555555556E-2</v>
      </c>
      <c r="F31" s="312">
        <v>0</v>
      </c>
      <c r="G31" s="204"/>
    </row>
    <row r="32" spans="1:7" x14ac:dyDescent="0.25">
      <c r="A32" s="305"/>
      <c r="B32" s="520"/>
      <c r="C32" s="284">
        <v>11</v>
      </c>
      <c r="D32" s="229" t="str">
        <f>'[1]Condições Gerais'!A14</f>
        <v>Licença maternidade</v>
      </c>
      <c r="E32" s="230">
        <f>'[1]Condições Gerais'!B14</f>
        <v>5.5239999999999994E-3</v>
      </c>
      <c r="F32" s="312">
        <v>0</v>
      </c>
      <c r="G32" s="204"/>
    </row>
    <row r="33" spans="1:7" x14ac:dyDescent="0.25">
      <c r="A33" s="305"/>
      <c r="B33" s="520"/>
      <c r="C33" s="284">
        <v>12</v>
      </c>
      <c r="D33" s="229" t="str">
        <f>'[1]Condições Gerais'!A15</f>
        <v>Licença paternidade</v>
      </c>
      <c r="E33" s="230">
        <f>'[1]Condições Gerais'!B15</f>
        <v>2.0833333333333332E-4</v>
      </c>
      <c r="F33" s="312">
        <v>0</v>
      </c>
      <c r="G33" s="204"/>
    </row>
    <row r="34" spans="1:7" x14ac:dyDescent="0.25">
      <c r="A34" s="305"/>
      <c r="B34" s="520"/>
      <c r="C34" s="284">
        <v>13</v>
      </c>
      <c r="D34" s="229" t="str">
        <f>'[1]Condições Gerais'!A16</f>
        <v>Faltas legais</v>
      </c>
      <c r="E34" s="230">
        <f>'[1]Condições Gerais'!B16</f>
        <v>8.2222222222222228E-3</v>
      </c>
      <c r="F34" s="312">
        <v>0</v>
      </c>
      <c r="G34" s="204"/>
    </row>
    <row r="35" spans="1:7" x14ac:dyDescent="0.25">
      <c r="A35" s="305"/>
      <c r="B35" s="520"/>
      <c r="C35" s="284">
        <v>14</v>
      </c>
      <c r="D35" s="229" t="str">
        <f>'[1]Condições Gerais'!A17</f>
        <v>Acidente de trabalho</v>
      </c>
      <c r="E35" s="230">
        <f>'[1]Condições Gerais'!B17</f>
        <v>3.2499999999999999E-4</v>
      </c>
      <c r="F35" s="312">
        <v>0</v>
      </c>
      <c r="G35" s="204"/>
    </row>
    <row r="36" spans="1:7" x14ac:dyDescent="0.25">
      <c r="A36" s="305"/>
      <c r="B36" s="520"/>
      <c r="C36" s="284">
        <v>15</v>
      </c>
      <c r="D36" s="229" t="str">
        <f>'[1]Condições Gerais'!A18</f>
        <v>Aviso Prévio</v>
      </c>
      <c r="E36" s="230">
        <f>'[1]Condições Gerais'!B18</f>
        <v>1.9444444444444445E-2</v>
      </c>
      <c r="F36" s="312">
        <v>0</v>
      </c>
      <c r="G36" s="204"/>
    </row>
    <row r="37" spans="1:7" x14ac:dyDescent="0.25">
      <c r="A37" s="305"/>
      <c r="B37" s="520"/>
      <c r="C37" s="284">
        <v>16</v>
      </c>
      <c r="D37" s="229" t="str">
        <f>'[1]Condições Gerais'!A19</f>
        <v>13º Salário</v>
      </c>
      <c r="E37" s="230">
        <f>'[1]Condições Gerais'!B19</f>
        <v>9.0277777777777776E-2</v>
      </c>
      <c r="F37" s="312">
        <v>0</v>
      </c>
      <c r="G37" s="204"/>
    </row>
    <row r="38" spans="1:7" x14ac:dyDescent="0.25">
      <c r="A38" s="305"/>
      <c r="B38" s="520"/>
      <c r="C38" s="234" t="s">
        <v>95</v>
      </c>
      <c r="D38" s="234"/>
      <c r="E38" s="235">
        <f>SUM(E30:E37)</f>
        <v>0.26092770370370372</v>
      </c>
      <c r="F38" s="315">
        <f>SUM(F30:F37)</f>
        <v>0</v>
      </c>
      <c r="G38" s="204"/>
    </row>
    <row r="39" spans="1:7" x14ac:dyDescent="0.25">
      <c r="A39" s="305"/>
      <c r="B39" s="521" t="s">
        <v>96</v>
      </c>
      <c r="C39" s="285">
        <v>17</v>
      </c>
      <c r="D39" s="236" t="str">
        <f>'[1]Condições Gerais'!A20</f>
        <v>Indenizações  - rescisões s/ justa causa</v>
      </c>
      <c r="E39" s="237">
        <f>'[1]Condições Gerais'!B20</f>
        <v>3.8220799999999999E-2</v>
      </c>
      <c r="F39" s="312">
        <v>0</v>
      </c>
      <c r="G39" s="204"/>
    </row>
    <row r="40" spans="1:7" x14ac:dyDescent="0.25">
      <c r="A40" s="305"/>
      <c r="B40" s="521"/>
      <c r="C40" s="238" t="s">
        <v>97</v>
      </c>
      <c r="D40" s="238"/>
      <c r="E40" s="239">
        <f>SUM(E39)</f>
        <v>3.8220799999999999E-2</v>
      </c>
      <c r="F40" s="316">
        <f>SUM(F39)</f>
        <v>0</v>
      </c>
      <c r="G40" s="204"/>
    </row>
    <row r="41" spans="1:7" ht="25.5" x14ac:dyDescent="0.25">
      <c r="A41" s="317"/>
      <c r="B41" s="518" t="s">
        <v>98</v>
      </c>
      <c r="C41" s="240">
        <v>18</v>
      </c>
      <c r="D41" s="241" t="s">
        <v>99</v>
      </c>
      <c r="E41" s="242">
        <f>E29*E38</f>
        <v>9.2107479407407433E-2</v>
      </c>
      <c r="F41" s="318">
        <v>0</v>
      </c>
      <c r="G41" s="204"/>
    </row>
    <row r="42" spans="1:7" x14ac:dyDescent="0.25">
      <c r="A42" s="305"/>
      <c r="B42" s="518"/>
      <c r="C42" s="243" t="s">
        <v>100</v>
      </c>
      <c r="D42" s="243"/>
      <c r="E42" s="244">
        <f>SUM(E41)</f>
        <v>9.2107479407407433E-2</v>
      </c>
      <c r="F42" s="319">
        <f>SUM(F41)</f>
        <v>0</v>
      </c>
      <c r="G42" s="204"/>
    </row>
    <row r="43" spans="1:7" x14ac:dyDescent="0.25">
      <c r="A43" s="305"/>
      <c r="B43" s="245" t="s">
        <v>101</v>
      </c>
      <c r="C43" s="246"/>
      <c r="D43" s="247"/>
      <c r="E43" s="244">
        <f>E29+E38+E40+E42</f>
        <v>0.7442559831111113</v>
      </c>
      <c r="F43" s="319">
        <f>F29+F38+F40+F42</f>
        <v>3022.9455162959994</v>
      </c>
      <c r="G43" s="204"/>
    </row>
    <row r="44" spans="1:7" x14ac:dyDescent="0.25">
      <c r="A44" s="305"/>
      <c r="B44" s="303"/>
      <c r="C44" s="303"/>
      <c r="D44" s="303"/>
      <c r="E44" s="303"/>
      <c r="F44" s="306"/>
      <c r="G44" s="204"/>
    </row>
    <row r="45" spans="1:7" ht="51" x14ac:dyDescent="0.25">
      <c r="A45" s="305"/>
      <c r="B45" s="248" t="s">
        <v>102</v>
      </c>
      <c r="C45" s="249"/>
      <c r="D45" s="249"/>
      <c r="E45" s="250" t="s">
        <v>103</v>
      </c>
      <c r="F45" s="309" t="s">
        <v>0</v>
      </c>
      <c r="G45" s="204"/>
    </row>
    <row r="46" spans="1:7" x14ac:dyDescent="0.25">
      <c r="A46" s="305"/>
      <c r="B46" s="216"/>
      <c r="C46" s="224">
        <v>1</v>
      </c>
      <c r="D46" s="251" t="s">
        <v>104</v>
      </c>
      <c r="E46" s="252">
        <f>(F9*0.06)</f>
        <v>513.81510191999996</v>
      </c>
      <c r="F46" s="320">
        <f>IF(('[1]Condições Gerais'!K31-E46)&lt;0,0,'[1]Condições Gerais'!K31-E46)</f>
        <v>0</v>
      </c>
      <c r="G46" s="253"/>
    </row>
    <row r="47" spans="1:7" x14ac:dyDescent="0.25">
      <c r="A47" s="305"/>
      <c r="B47" s="220"/>
      <c r="C47" s="224">
        <v>2</v>
      </c>
      <c r="D47" s="254" t="s">
        <v>105</v>
      </c>
      <c r="E47" s="252">
        <f>'[1]Condições Gerais'!K34*'[1]Condições Gerais'!E32</f>
        <v>107.976</v>
      </c>
      <c r="F47" s="320">
        <v>0</v>
      </c>
      <c r="G47" s="204"/>
    </row>
    <row r="48" spans="1:7" x14ac:dyDescent="0.25">
      <c r="A48" s="305"/>
      <c r="B48" s="220"/>
      <c r="C48" s="224">
        <v>3</v>
      </c>
      <c r="D48" s="255" t="s">
        <v>106</v>
      </c>
      <c r="E48" s="256" t="s">
        <v>107</v>
      </c>
      <c r="F48" s="320">
        <f>'[1]Condições Gerais'!K38</f>
        <v>0</v>
      </c>
      <c r="G48" s="204"/>
    </row>
    <row r="49" spans="1:7" x14ac:dyDescent="0.25">
      <c r="A49" s="305"/>
      <c r="B49" s="220"/>
      <c r="C49" s="224">
        <v>4</v>
      </c>
      <c r="D49" s="254" t="str">
        <f>'[1]Condições Gerais'!D39</f>
        <v>BENEFÍCIO CCT ou OUTROS CUSTOS  (PAF ou PAO)</v>
      </c>
      <c r="E49" s="256" t="s">
        <v>107</v>
      </c>
      <c r="F49" s="320">
        <v>0</v>
      </c>
      <c r="G49" s="204"/>
    </row>
    <row r="50" spans="1:7" x14ac:dyDescent="0.25">
      <c r="A50" s="305"/>
      <c r="B50" s="220"/>
      <c r="C50" s="224">
        <v>5</v>
      </c>
      <c r="D50" s="254" t="str">
        <f>'[1]Condições Gerais'!D41</f>
        <v>BENEFÍCIO CCT ou OUTROS CUSTOS (Seguro de Vida)</v>
      </c>
      <c r="E50" s="256" t="s">
        <v>107</v>
      </c>
      <c r="F50" s="320">
        <v>0</v>
      </c>
      <c r="G50" s="204"/>
    </row>
    <row r="51" spans="1:7" x14ac:dyDescent="0.25">
      <c r="A51" s="305"/>
      <c r="B51" s="220"/>
      <c r="C51" s="224">
        <v>6</v>
      </c>
      <c r="D51" s="254" t="str">
        <f>'[1]Condições Gerais'!D43</f>
        <v>BENEFÍCIO CCT ou OUTROS CUSTOS</v>
      </c>
      <c r="E51" s="256" t="s">
        <v>107</v>
      </c>
      <c r="F51" s="320">
        <f>'[1]Condições Gerais'!K44</f>
        <v>0</v>
      </c>
      <c r="G51" s="204"/>
    </row>
    <row r="52" spans="1:7" x14ac:dyDescent="0.25">
      <c r="A52" s="305"/>
      <c r="B52" s="220"/>
      <c r="C52" s="224">
        <v>7</v>
      </c>
      <c r="D52" s="254" t="str">
        <f>'[1]Condições Gerais'!D45</f>
        <v>BENEFÍCIO CCT ou OUTROS CUSTOS</v>
      </c>
      <c r="E52" s="256" t="s">
        <v>107</v>
      </c>
      <c r="F52" s="320">
        <f>'[1]Condições Gerais'!K46</f>
        <v>0</v>
      </c>
      <c r="G52" s="204"/>
    </row>
    <row r="53" spans="1:7" x14ac:dyDescent="0.25">
      <c r="A53" s="305"/>
      <c r="B53" s="245" t="s">
        <v>108</v>
      </c>
      <c r="C53" s="246"/>
      <c r="D53" s="246"/>
      <c r="E53" s="247"/>
      <c r="F53" s="321">
        <f>SUM(F46:F52)</f>
        <v>0</v>
      </c>
      <c r="G53" s="204"/>
    </row>
    <row r="54" spans="1:7" x14ac:dyDescent="0.25">
      <c r="A54" s="305"/>
      <c r="B54" s="303"/>
      <c r="C54" s="303"/>
      <c r="D54" s="303"/>
      <c r="E54" s="303"/>
      <c r="F54" s="306"/>
      <c r="G54" s="204"/>
    </row>
    <row r="55" spans="1:7" x14ac:dyDescent="0.25">
      <c r="A55" s="305"/>
      <c r="B55" s="227" t="s">
        <v>109</v>
      </c>
      <c r="C55" s="214"/>
      <c r="D55" s="214"/>
      <c r="E55" s="257"/>
      <c r="F55" s="309" t="s">
        <v>0</v>
      </c>
      <c r="G55" s="204"/>
    </row>
    <row r="56" spans="1:7" x14ac:dyDescent="0.25">
      <c r="A56" s="305"/>
      <c r="B56" s="218" t="s">
        <v>90</v>
      </c>
      <c r="C56" s="258"/>
      <c r="D56" s="258"/>
      <c r="E56" s="257"/>
      <c r="F56" s="322">
        <f>F18</f>
        <v>8563.585031999999</v>
      </c>
      <c r="G56" s="204"/>
    </row>
    <row r="57" spans="1:7" x14ac:dyDescent="0.25">
      <c r="A57" s="305"/>
      <c r="B57" s="259" t="s">
        <v>101</v>
      </c>
      <c r="C57" s="260"/>
      <c r="D57" s="260"/>
      <c r="E57" s="257"/>
      <c r="F57" s="323">
        <f>F43</f>
        <v>3022.9455162959994</v>
      </c>
      <c r="G57" s="204"/>
    </row>
    <row r="58" spans="1:7" x14ac:dyDescent="0.25">
      <c r="A58" s="305"/>
      <c r="B58" s="259" t="s">
        <v>108</v>
      </c>
      <c r="C58" s="260"/>
      <c r="D58" s="260"/>
      <c r="E58" s="257"/>
      <c r="F58" s="323">
        <f>F53</f>
        <v>0</v>
      </c>
      <c r="G58" s="204"/>
    </row>
    <row r="59" spans="1:7" x14ac:dyDescent="0.25">
      <c r="A59" s="305"/>
      <c r="B59" s="205" t="s">
        <v>110</v>
      </c>
      <c r="C59" s="261"/>
      <c r="D59" s="261"/>
      <c r="E59" s="262"/>
      <c r="F59" s="324">
        <f>SUM(F56:F58)</f>
        <v>11586.530548295999</v>
      </c>
      <c r="G59" s="204"/>
    </row>
    <row r="60" spans="1:7" x14ac:dyDescent="0.25">
      <c r="A60" s="305"/>
      <c r="B60" s="303"/>
      <c r="C60" s="303"/>
      <c r="D60" s="303"/>
      <c r="E60" s="303"/>
      <c r="F60" s="306"/>
      <c r="G60" s="204"/>
    </row>
    <row r="61" spans="1:7" x14ac:dyDescent="0.25">
      <c r="A61" s="305"/>
      <c r="B61" s="205" t="s">
        <v>111</v>
      </c>
      <c r="C61" s="206"/>
      <c r="D61" s="206"/>
      <c r="E61" s="263" t="s">
        <v>60</v>
      </c>
      <c r="F61" s="309" t="s">
        <v>0</v>
      </c>
      <c r="G61" s="204"/>
    </row>
    <row r="62" spans="1:7" x14ac:dyDescent="0.25">
      <c r="A62" s="305"/>
      <c r="B62" s="205" t="s">
        <v>112</v>
      </c>
      <c r="C62" s="261"/>
      <c r="D62" s="261"/>
      <c r="E62" s="264">
        <f>'[1]Condições Gerais'!B40</f>
        <v>7.7000000000000002E-3</v>
      </c>
      <c r="F62" s="307">
        <f>E62*F59</f>
        <v>89.216285221879204</v>
      </c>
      <c r="G62" s="204"/>
    </row>
    <row r="63" spans="1:7" x14ac:dyDescent="0.25">
      <c r="A63" s="305"/>
      <c r="B63" s="303"/>
      <c r="C63" s="303"/>
      <c r="D63" s="303"/>
      <c r="E63" s="303"/>
      <c r="F63" s="306"/>
      <c r="G63" s="204"/>
    </row>
    <row r="64" spans="1:7" x14ac:dyDescent="0.25">
      <c r="A64" s="305"/>
      <c r="B64" s="205" t="s">
        <v>113</v>
      </c>
      <c r="C64" s="206"/>
      <c r="D64" s="206"/>
      <c r="E64" s="265"/>
      <c r="F64" s="309" t="s">
        <v>0</v>
      </c>
      <c r="G64" s="204"/>
    </row>
    <row r="65" spans="1:7" x14ac:dyDescent="0.25">
      <c r="A65" s="305"/>
      <c r="B65" s="205" t="s">
        <v>114</v>
      </c>
      <c r="C65" s="261"/>
      <c r="D65" s="261"/>
      <c r="E65" s="262"/>
      <c r="F65" s="307">
        <f>F59+F62</f>
        <v>11675.746833517878</v>
      </c>
      <c r="G65" s="204"/>
    </row>
    <row r="66" spans="1:7" x14ac:dyDescent="0.25">
      <c r="A66" s="305"/>
      <c r="B66" s="303"/>
      <c r="C66" s="303"/>
      <c r="D66" s="303"/>
      <c r="E66" s="303"/>
      <c r="F66" s="306"/>
      <c r="G66" s="204"/>
    </row>
    <row r="67" spans="1:7" x14ac:dyDescent="0.25">
      <c r="A67" s="305"/>
      <c r="B67" s="227" t="s">
        <v>115</v>
      </c>
      <c r="C67" s="214"/>
      <c r="D67" s="226"/>
      <c r="E67" s="263" t="s">
        <v>60</v>
      </c>
      <c r="F67" s="309" t="s">
        <v>116</v>
      </c>
      <c r="G67" s="204"/>
    </row>
    <row r="68" spans="1:7" x14ac:dyDescent="0.25">
      <c r="A68" s="305"/>
      <c r="B68" s="266"/>
      <c r="C68" s="217">
        <v>1</v>
      </c>
      <c r="D68" s="267" t="str">
        <f>'[1]Condições Gerais'!A33</f>
        <v>PIS</v>
      </c>
      <c r="E68" s="268">
        <f>'[1]Condições Gerais'!B33</f>
        <v>6.4999999999999997E-3</v>
      </c>
      <c r="F68" s="325">
        <f t="shared" ref="F68:F73" si="1">E68*F$77</f>
        <v>83.078658366574928</v>
      </c>
      <c r="G68" s="204"/>
    </row>
    <row r="69" spans="1:7" x14ac:dyDescent="0.25">
      <c r="A69" s="305"/>
      <c r="B69" s="269"/>
      <c r="C69" s="217">
        <v>2</v>
      </c>
      <c r="D69" s="267" t="str">
        <f>'[1]Condições Gerais'!A34</f>
        <v>COFINS</v>
      </c>
      <c r="E69" s="268">
        <f>'[1]Condições Gerais'!B34</f>
        <v>0.03</v>
      </c>
      <c r="F69" s="325">
        <f t="shared" si="1"/>
        <v>383.43996169188432</v>
      </c>
      <c r="G69" s="204"/>
    </row>
    <row r="70" spans="1:7" x14ac:dyDescent="0.25">
      <c r="A70" s="305"/>
      <c r="B70" s="269"/>
      <c r="C70" s="217">
        <v>3</v>
      </c>
      <c r="D70" s="267" t="str">
        <f>'[1]Condições Gerais'!A35</f>
        <v xml:space="preserve">ISS </v>
      </c>
      <c r="E70" s="268">
        <f>'[1]Condições Gerais'!B35</f>
        <v>0.05</v>
      </c>
      <c r="F70" s="325">
        <f t="shared" si="1"/>
        <v>639.06660281980726</v>
      </c>
      <c r="G70" s="204"/>
    </row>
    <row r="71" spans="1:7" x14ac:dyDescent="0.25">
      <c r="A71" s="305"/>
      <c r="B71" s="269"/>
      <c r="C71" s="217">
        <v>4</v>
      </c>
      <c r="D71" s="267" t="str">
        <f>'[1]Condições Gerais'!A36</f>
        <v xml:space="preserve"> </v>
      </c>
      <c r="E71" s="268">
        <f>'[1]Condições Gerais'!B36</f>
        <v>0</v>
      </c>
      <c r="F71" s="325">
        <f t="shared" si="1"/>
        <v>0</v>
      </c>
      <c r="G71" s="204"/>
    </row>
    <row r="72" spans="1:7" x14ac:dyDescent="0.25">
      <c r="A72" s="305"/>
      <c r="B72" s="270"/>
      <c r="C72" s="217">
        <v>5</v>
      </c>
      <c r="D72" s="267" t="str">
        <f>'[1]Condições Gerais'!A37</f>
        <v xml:space="preserve"> </v>
      </c>
      <c r="E72" s="268">
        <f>'[1]Condições Gerais'!B37</f>
        <v>0</v>
      </c>
      <c r="F72" s="325">
        <f t="shared" si="1"/>
        <v>0</v>
      </c>
      <c r="G72" s="204"/>
    </row>
    <row r="73" spans="1:7" x14ac:dyDescent="0.25">
      <c r="A73" s="305"/>
      <c r="B73" s="245" t="s">
        <v>117</v>
      </c>
      <c r="C73" s="246"/>
      <c r="D73" s="247"/>
      <c r="E73" s="271">
        <f>SUM(E68:E72)</f>
        <v>8.6499999999999994E-2</v>
      </c>
      <c r="F73" s="326">
        <f t="shared" si="1"/>
        <v>1105.5852228782664</v>
      </c>
      <c r="G73" s="204"/>
    </row>
    <row r="74" spans="1:7" x14ac:dyDescent="0.25">
      <c r="A74" s="305"/>
      <c r="B74" s="303"/>
      <c r="C74" s="303"/>
      <c r="D74" s="303"/>
      <c r="E74" s="303"/>
      <c r="F74" s="306"/>
      <c r="G74" s="204"/>
    </row>
    <row r="75" spans="1:7" x14ac:dyDescent="0.25">
      <c r="A75" s="305"/>
      <c r="B75" s="227" t="s">
        <v>118</v>
      </c>
      <c r="C75" s="214"/>
      <c r="D75" s="226"/>
      <c r="E75" s="263" t="s">
        <v>60</v>
      </c>
      <c r="F75" s="309" t="s">
        <v>116</v>
      </c>
      <c r="G75" s="204"/>
    </row>
    <row r="76" spans="1:7" x14ac:dyDescent="0.25">
      <c r="A76" s="327"/>
      <c r="B76" s="273" t="s">
        <v>119</v>
      </c>
      <c r="C76" s="274"/>
      <c r="D76" s="275"/>
      <c r="E76" s="276">
        <f>1-E73</f>
        <v>0.91349999999999998</v>
      </c>
      <c r="F76" s="328" t="s">
        <v>107</v>
      </c>
      <c r="G76" s="272"/>
    </row>
    <row r="77" spans="1:7" x14ac:dyDescent="0.25">
      <c r="A77" s="327"/>
      <c r="B77" s="273" t="s">
        <v>120</v>
      </c>
      <c r="C77" s="274"/>
      <c r="D77" s="275"/>
      <c r="E77" s="276">
        <v>1</v>
      </c>
      <c r="F77" s="328">
        <f>F65/E76</f>
        <v>12781.332056396144</v>
      </c>
      <c r="G77" s="272"/>
    </row>
    <row r="78" spans="1:7" x14ac:dyDescent="0.25">
      <c r="A78" s="327"/>
      <c r="B78" s="277" t="s">
        <v>121</v>
      </c>
      <c r="C78" s="278"/>
      <c r="D78" s="279"/>
      <c r="E78" s="280"/>
      <c r="F78" s="329"/>
      <c r="G78" s="272"/>
    </row>
    <row r="79" spans="1:7" x14ac:dyDescent="0.25">
      <c r="A79" s="305"/>
      <c r="B79" s="303"/>
      <c r="C79" s="303"/>
      <c r="D79" s="303"/>
      <c r="E79" s="303"/>
      <c r="F79" s="306"/>
      <c r="G79" s="204"/>
    </row>
    <row r="80" spans="1:7" ht="51" x14ac:dyDescent="0.25">
      <c r="A80" s="327"/>
      <c r="B80" s="273" t="s">
        <v>122</v>
      </c>
      <c r="C80" s="274"/>
      <c r="D80" s="275"/>
      <c r="E80" s="281" t="s">
        <v>123</v>
      </c>
      <c r="F80" s="307" t="s">
        <v>124</v>
      </c>
      <c r="G80" s="272"/>
    </row>
    <row r="81" spans="1:7" x14ac:dyDescent="0.25">
      <c r="A81" s="305"/>
      <c r="B81" s="277"/>
      <c r="C81" s="278"/>
      <c r="D81" s="279"/>
      <c r="E81" s="282">
        <f>'[1]Condições Gerais'!K14</f>
        <v>14</v>
      </c>
      <c r="F81" s="307">
        <f>F77*E81</f>
        <v>178938.64878954602</v>
      </c>
      <c r="G81" s="204"/>
    </row>
    <row r="82" spans="1:7" x14ac:dyDescent="0.25">
      <c r="A82" s="305"/>
      <c r="B82" s="303"/>
      <c r="C82" s="303"/>
      <c r="D82" s="303"/>
      <c r="E82" s="303"/>
      <c r="F82" s="306"/>
      <c r="G82" s="204"/>
    </row>
    <row r="83" spans="1:7" x14ac:dyDescent="0.25">
      <c r="A83" s="327"/>
      <c r="B83" s="273" t="s">
        <v>125</v>
      </c>
      <c r="C83" s="274"/>
      <c r="D83" s="275"/>
      <c r="E83" s="281" t="s">
        <v>126</v>
      </c>
      <c r="F83" s="307" t="s">
        <v>127</v>
      </c>
      <c r="G83" s="272"/>
    </row>
    <row r="84" spans="1:7" ht="15.75" thickBot="1" x14ac:dyDescent="0.3">
      <c r="A84" s="330"/>
      <c r="B84" s="331"/>
      <c r="C84" s="332"/>
      <c r="D84" s="333"/>
      <c r="E84" s="334">
        <f>'[1]Condições Gerais'!B8</f>
        <v>12</v>
      </c>
      <c r="F84" s="335">
        <f>F81*E84</f>
        <v>2147263.7854745523</v>
      </c>
      <c r="G84" s="204"/>
    </row>
  </sheetData>
  <mergeCells count="6">
    <mergeCell ref="B41:B42"/>
    <mergeCell ref="B1:F1"/>
    <mergeCell ref="B3:F3"/>
    <mergeCell ref="B21:B29"/>
    <mergeCell ref="B30:B38"/>
    <mergeCell ref="B39:B4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"/>
  <sheetViews>
    <sheetView view="pageBreakPreview" topLeftCell="A7" zoomScaleNormal="100" zoomScaleSheetLayoutView="100" workbookViewId="0">
      <selection activeCell="F46" sqref="F46"/>
    </sheetView>
  </sheetViews>
  <sheetFormatPr defaultRowHeight="15" x14ac:dyDescent="0.25"/>
  <cols>
    <col min="1" max="1" width="7.5703125" customWidth="1"/>
    <col min="2" max="2" width="5.7109375" style="1" customWidth="1"/>
    <col min="3" max="3" width="26.5703125" customWidth="1"/>
    <col min="4" max="4" width="51" customWidth="1"/>
    <col min="5" max="5" width="9.28515625" customWidth="1"/>
    <col min="6" max="6" width="12.42578125" customWidth="1"/>
    <col min="7" max="7" width="11.42578125" customWidth="1"/>
    <col min="8" max="8" width="15.85546875" bestFit="1" customWidth="1"/>
    <col min="9" max="9" width="15.85546875" customWidth="1"/>
    <col min="10" max="10" width="14.85546875" customWidth="1"/>
    <col min="11" max="11" width="16.85546875" customWidth="1"/>
    <col min="13" max="13" width="13.28515625" bestFit="1" customWidth="1"/>
  </cols>
  <sheetData>
    <row r="2" spans="1:11" ht="15.75" x14ac:dyDescent="0.25">
      <c r="B2" s="531" t="s">
        <v>14</v>
      </c>
      <c r="C2" s="531"/>
      <c r="D2" s="531"/>
      <c r="E2" s="531"/>
      <c r="F2" s="531"/>
      <c r="G2" s="531"/>
      <c r="H2" s="531"/>
      <c r="I2" s="531"/>
      <c r="J2" s="531"/>
      <c r="K2" s="531"/>
    </row>
    <row r="3" spans="1:11" x14ac:dyDescent="0.25">
      <c r="B3" s="530" t="s">
        <v>15</v>
      </c>
      <c r="C3" s="530"/>
      <c r="D3" s="530"/>
      <c r="E3" s="530"/>
      <c r="F3" s="530"/>
      <c r="G3" s="530"/>
      <c r="H3" s="530"/>
      <c r="I3" s="530"/>
      <c r="J3" s="530"/>
      <c r="K3" s="530"/>
    </row>
    <row r="4" spans="1:1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122.25" customHeight="1" x14ac:dyDescent="0.25">
      <c r="B5" s="2"/>
      <c r="C5" s="532" t="s">
        <v>16</v>
      </c>
      <c r="D5" s="532"/>
      <c r="E5" s="532"/>
      <c r="F5" s="532"/>
      <c r="G5" s="532"/>
      <c r="H5" s="532"/>
      <c r="I5" s="532"/>
      <c r="J5" s="532"/>
      <c r="K5" s="532"/>
    </row>
    <row r="6" spans="1:1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5.75" x14ac:dyDescent="0.25">
      <c r="B7" s="531"/>
      <c r="C7" s="531"/>
      <c r="D7" s="531"/>
      <c r="E7" s="531"/>
      <c r="F7" s="531"/>
      <c r="G7" s="531"/>
      <c r="H7" s="531"/>
      <c r="I7" s="531"/>
      <c r="J7" s="531"/>
      <c r="K7" s="531"/>
    </row>
    <row r="8" spans="1:11" x14ac:dyDescent="0.25">
      <c r="D8" s="2"/>
      <c r="E8" s="2"/>
      <c r="F8" s="2"/>
      <c r="G8" s="2"/>
    </row>
    <row r="9" spans="1:11" s="6" customFormat="1" ht="45" x14ac:dyDescent="0.25">
      <c r="A9" s="20" t="s">
        <v>1</v>
      </c>
      <c r="B9" s="20" t="s">
        <v>2</v>
      </c>
      <c r="C9" s="20" t="s">
        <v>3</v>
      </c>
      <c r="D9" s="523" t="s">
        <v>18</v>
      </c>
      <c r="E9" s="523"/>
      <c r="F9" s="21" t="s">
        <v>4</v>
      </c>
      <c r="G9" s="21" t="s">
        <v>5</v>
      </c>
      <c r="H9" s="21" t="s">
        <v>6</v>
      </c>
      <c r="I9" s="21" t="s">
        <v>0</v>
      </c>
      <c r="J9" s="21" t="s">
        <v>7</v>
      </c>
      <c r="K9" s="21" t="s">
        <v>8</v>
      </c>
    </row>
    <row r="10" spans="1:11" x14ac:dyDescent="0.25">
      <c r="A10" s="19">
        <v>1</v>
      </c>
      <c r="B10" s="525">
        <v>1</v>
      </c>
      <c r="C10" s="524" t="s">
        <v>9</v>
      </c>
      <c r="D10" s="8" t="s">
        <v>10</v>
      </c>
      <c r="E10" s="5">
        <v>20</v>
      </c>
      <c r="F10" s="526">
        <f>SUM(E10:E13)</f>
        <v>788</v>
      </c>
      <c r="G10" s="17">
        <v>5.2622810797519806E-2</v>
      </c>
      <c r="H10" s="7">
        <v>2550.73</v>
      </c>
      <c r="I10" s="7">
        <f>H10*E10</f>
        <v>51014.6</v>
      </c>
      <c r="J10" s="533">
        <f>SUM(I10:I13)</f>
        <v>3305831.25</v>
      </c>
      <c r="K10" s="533">
        <f>J10*12</f>
        <v>39669975</v>
      </c>
    </row>
    <row r="11" spans="1:11" x14ac:dyDescent="0.25">
      <c r="A11" s="19">
        <v>2</v>
      </c>
      <c r="B11" s="525"/>
      <c r="C11" s="524"/>
      <c r="D11" s="8" t="s">
        <v>11</v>
      </c>
      <c r="E11" s="5">
        <v>67</v>
      </c>
      <c r="F11" s="526"/>
      <c r="G11" s="17">
        <v>5.2622810797519806E-2</v>
      </c>
      <c r="H11" s="7">
        <v>3991.99</v>
      </c>
      <c r="I11" s="7">
        <f>H11*E11</f>
        <v>267463.32999999996</v>
      </c>
      <c r="J11" s="533"/>
      <c r="K11" s="533"/>
    </row>
    <row r="12" spans="1:11" x14ac:dyDescent="0.25">
      <c r="A12" s="19">
        <v>3</v>
      </c>
      <c r="B12" s="525"/>
      <c r="C12" s="524"/>
      <c r="D12" s="8" t="s">
        <v>12</v>
      </c>
      <c r="E12" s="5">
        <v>46</v>
      </c>
      <c r="F12" s="526"/>
      <c r="G12" s="17">
        <v>5.2622810797519806E-2</v>
      </c>
      <c r="H12" s="7">
        <v>4818.0200000000004</v>
      </c>
      <c r="I12" s="7">
        <f>H12*E12</f>
        <v>221628.92</v>
      </c>
      <c r="J12" s="533"/>
      <c r="K12" s="533"/>
    </row>
    <row r="13" spans="1:11" x14ac:dyDescent="0.25">
      <c r="A13" s="19">
        <v>4</v>
      </c>
      <c r="B13" s="525"/>
      <c r="C13" s="524"/>
      <c r="D13" s="8" t="s">
        <v>13</v>
      </c>
      <c r="E13" s="5">
        <v>655</v>
      </c>
      <c r="F13" s="526"/>
      <c r="G13" s="17">
        <v>5.2622810797519806E-2</v>
      </c>
      <c r="H13" s="7">
        <v>4222.4799999999996</v>
      </c>
      <c r="I13" s="7">
        <f>H13*E13</f>
        <v>2765724.4</v>
      </c>
      <c r="J13" s="533"/>
      <c r="K13" s="533"/>
    </row>
    <row r="14" spans="1:11" x14ac:dyDescent="0.25">
      <c r="B14" s="9"/>
      <c r="C14" s="10"/>
      <c r="D14" s="11"/>
      <c r="E14" s="11"/>
      <c r="F14" s="11">
        <f>SUM(F10:F13)</f>
        <v>788</v>
      </c>
      <c r="G14" s="11"/>
      <c r="H14" s="12"/>
      <c r="I14" s="12"/>
      <c r="J14" s="13">
        <f>SUM(J10:J13)</f>
        <v>3305831.25</v>
      </c>
      <c r="K14" s="14">
        <f>SUM(K10:K13)</f>
        <v>39669975</v>
      </c>
    </row>
    <row r="15" spans="1:11" ht="15.75" thickBot="1" x14ac:dyDescent="0.3"/>
    <row r="16" spans="1:11" ht="16.5" thickBot="1" x14ac:dyDescent="0.3">
      <c r="B16" s="527" t="s">
        <v>17</v>
      </c>
      <c r="C16" s="528"/>
      <c r="D16" s="528"/>
      <c r="E16" s="528"/>
      <c r="F16" s="528"/>
      <c r="G16" s="528"/>
      <c r="H16" s="528"/>
      <c r="I16" s="529"/>
      <c r="J16" s="15"/>
      <c r="K16" s="16">
        <f>K14</f>
        <v>39669975</v>
      </c>
    </row>
    <row r="17" spans="2:11" x14ac:dyDescent="0.25">
      <c r="K17" s="22"/>
    </row>
    <row r="18" spans="2:11" x14ac:dyDescent="0.25">
      <c r="B18" s="522"/>
      <c r="C18" s="522"/>
      <c r="D18" s="522"/>
      <c r="E18" s="522"/>
      <c r="F18" s="522"/>
      <c r="G18" s="522"/>
      <c r="H18" s="522"/>
      <c r="I18" s="522"/>
      <c r="J18" s="522"/>
      <c r="K18" s="522"/>
    </row>
    <row r="19" spans="2:11" x14ac:dyDescent="0.25">
      <c r="K19" s="18"/>
    </row>
    <row r="20" spans="2:11" x14ac:dyDescent="0.25">
      <c r="B20" s="522" t="s">
        <v>19</v>
      </c>
      <c r="C20" s="522"/>
      <c r="D20" s="522"/>
      <c r="E20" s="4"/>
      <c r="F20" s="4"/>
      <c r="G20" s="4"/>
    </row>
    <row r="46" spans="8:9" x14ac:dyDescent="0.25">
      <c r="H46" s="3">
        <v>0.10630000000000001</v>
      </c>
      <c r="I46" s="3"/>
    </row>
  </sheetData>
  <mergeCells count="13">
    <mergeCell ref="B3:K3"/>
    <mergeCell ref="B7:K7"/>
    <mergeCell ref="C5:K5"/>
    <mergeCell ref="B2:K2"/>
    <mergeCell ref="J10:J13"/>
    <mergeCell ref="K10:K13"/>
    <mergeCell ref="B20:D20"/>
    <mergeCell ref="D9:E9"/>
    <mergeCell ref="C10:C13"/>
    <mergeCell ref="B10:B13"/>
    <mergeCell ref="F10:F13"/>
    <mergeCell ref="B18:K18"/>
    <mergeCell ref="B16:I16"/>
  </mergeCells>
  <phoneticPr fontId="0" type="noConversion"/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2</vt:i4>
      </vt:variant>
    </vt:vector>
  </HeadingPairs>
  <TitlesOfParts>
    <vt:vector size="9" baseType="lpstr">
      <vt:lpstr>MAO DE OBRA </vt:lpstr>
      <vt:lpstr>TÉCNICO DE OPERAÇÕES I</vt:lpstr>
      <vt:lpstr>TÉCNICO DE OPERAÇÕES II</vt:lpstr>
      <vt:lpstr>TÉCNICO DE OPERAÇÕES III</vt:lpstr>
      <vt:lpstr>ANALISTA DE OPERAÇÕES I</vt:lpstr>
      <vt:lpstr>ANALISTA DE OPERAÇÕES II</vt:lpstr>
      <vt:lpstr>Resumo (2)</vt:lpstr>
      <vt:lpstr>'MAO DE OBRA '!Area_de_impressao</vt:lpstr>
      <vt:lpstr>'TÉCNICO DE OPERAÇÕES I'!Area_de_impressao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PAULO VICTOR CAETANO DE OLIVEIRA PR114067</cp:lastModifiedBy>
  <cp:lastPrinted>2022-12-19T14:59:15Z</cp:lastPrinted>
  <dcterms:created xsi:type="dcterms:W3CDTF">2009-08-13T13:41:27Z</dcterms:created>
  <dcterms:modified xsi:type="dcterms:W3CDTF">2023-09-27T20:15:15Z</dcterms:modified>
</cp:coreProperties>
</file>