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vesk/Documents/Personal/Coomba/"/>
    </mc:Choice>
  </mc:AlternateContent>
  <bookViews>
    <workbookView xWindow="0" yWindow="0" windowWidth="25600" windowHeight="16000" tabRatio="500"/>
  </bookViews>
  <sheets>
    <sheet name="girths" sheetId="1" r:id="rId1"/>
    <sheet name="repeats (2)" sheetId="5" r:id="rId2"/>
    <sheet name="single trees repeat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38" i="5" l="1"/>
  <c r="AF71" i="5"/>
  <c r="AF70" i="5"/>
  <c r="AF162" i="5"/>
  <c r="AF183" i="5"/>
  <c r="AF184" i="5"/>
  <c r="AF185" i="5"/>
  <c r="AF186" i="5"/>
  <c r="AF187" i="5"/>
  <c r="AF188" i="5"/>
  <c r="AF189" i="5"/>
  <c r="AF190" i="5"/>
  <c r="AF191" i="5"/>
  <c r="AF169" i="5"/>
  <c r="AF170" i="5"/>
  <c r="AF171" i="5"/>
  <c r="AF172" i="5"/>
  <c r="AF173" i="5"/>
  <c r="AF174" i="5"/>
  <c r="AF175" i="5"/>
  <c r="AF176" i="5"/>
  <c r="AF177" i="5"/>
  <c r="R165" i="5"/>
  <c r="R183" i="5"/>
  <c r="R184" i="5"/>
  <c r="R185" i="5"/>
  <c r="R186" i="5"/>
  <c r="R187" i="5"/>
  <c r="R188" i="5"/>
  <c r="R189" i="5"/>
  <c r="R190" i="5"/>
  <c r="R191" i="5"/>
  <c r="R169" i="5"/>
  <c r="R170" i="5"/>
  <c r="R171" i="5"/>
  <c r="R172" i="5"/>
  <c r="R173" i="5"/>
  <c r="R174" i="5"/>
  <c r="R175" i="5"/>
  <c r="R176" i="5"/>
  <c r="R177" i="5"/>
  <c r="K183" i="5"/>
  <c r="K184" i="5"/>
  <c r="K185" i="5"/>
  <c r="K186" i="5"/>
  <c r="K187" i="5"/>
  <c r="K188" i="5"/>
  <c r="K189" i="5"/>
  <c r="K190" i="5"/>
  <c r="K191" i="5"/>
  <c r="K169" i="5"/>
  <c r="K170" i="5"/>
  <c r="K171" i="5"/>
  <c r="K172" i="5"/>
  <c r="K173" i="5"/>
  <c r="K174" i="5"/>
  <c r="K175" i="5"/>
  <c r="K176" i="5"/>
  <c r="K177" i="5"/>
  <c r="AM154" i="5"/>
  <c r="AN149" i="5"/>
  <c r="AN150" i="5"/>
  <c r="AM150" i="5"/>
  <c r="AM149" i="5"/>
  <c r="AN148" i="5"/>
  <c r="AM148" i="5"/>
  <c r="AN147" i="5"/>
  <c r="AM147" i="5"/>
  <c r="AN146" i="5"/>
  <c r="AM146" i="5"/>
  <c r="AN145" i="5"/>
  <c r="AM145" i="5"/>
  <c r="AN144" i="5"/>
  <c r="AM144" i="5"/>
  <c r="AN143" i="5"/>
  <c r="AM143" i="5"/>
  <c r="AN142" i="5"/>
  <c r="AM142" i="5"/>
  <c r="AN141" i="5"/>
  <c r="AM141" i="5"/>
  <c r="AN140" i="5"/>
  <c r="AM140" i="5"/>
  <c r="AN139" i="5"/>
  <c r="AM139" i="5"/>
  <c r="AN138" i="5"/>
  <c r="AM138" i="5"/>
  <c r="AN137" i="5"/>
  <c r="AM137" i="5"/>
  <c r="AN136" i="5"/>
  <c r="AM136" i="5"/>
  <c r="AN135" i="5"/>
  <c r="AM135" i="5"/>
  <c r="AN134" i="5"/>
  <c r="AM134" i="5"/>
  <c r="AN133" i="5"/>
  <c r="AM133" i="5"/>
  <c r="AN132" i="5"/>
  <c r="AM132" i="5"/>
  <c r="AN131" i="5"/>
  <c r="AM131" i="5"/>
  <c r="AN130" i="5"/>
  <c r="AM130" i="5"/>
  <c r="AN129" i="5"/>
  <c r="AM129" i="5"/>
  <c r="AN128" i="5"/>
  <c r="AM128" i="5"/>
  <c r="AN127" i="5"/>
  <c r="AM127" i="5"/>
  <c r="AN126" i="5"/>
  <c r="AM126" i="5"/>
  <c r="AN125" i="5"/>
  <c r="AM125" i="5"/>
  <c r="AN124" i="5"/>
  <c r="AM124" i="5"/>
  <c r="AN123" i="5"/>
  <c r="AM123" i="5"/>
  <c r="AN122" i="5"/>
  <c r="AM122" i="5"/>
  <c r="AN121" i="5"/>
  <c r="AM121" i="5"/>
  <c r="AN120" i="5"/>
  <c r="AM120" i="5"/>
  <c r="AN119" i="5"/>
  <c r="AM119" i="5"/>
  <c r="AN118" i="5"/>
  <c r="AM118" i="5"/>
  <c r="AN117" i="5"/>
  <c r="AM117" i="5"/>
  <c r="AN116" i="5"/>
  <c r="AM116" i="5"/>
  <c r="AN115" i="5"/>
  <c r="AM115" i="5"/>
  <c r="AN114" i="5"/>
  <c r="AM114" i="5"/>
  <c r="AN113" i="5"/>
  <c r="AM113" i="5"/>
  <c r="AN112" i="5"/>
  <c r="AM112" i="5"/>
  <c r="AN111" i="5"/>
  <c r="AM111" i="5"/>
  <c r="AN110" i="5"/>
  <c r="AM110" i="5"/>
  <c r="AN109" i="5"/>
  <c r="AM109" i="5"/>
  <c r="AN108" i="5"/>
  <c r="AM108" i="5"/>
  <c r="AN107" i="5"/>
  <c r="AM107" i="5"/>
  <c r="AN106" i="5"/>
  <c r="AM106" i="5"/>
  <c r="AN105" i="5"/>
  <c r="AM105" i="5"/>
  <c r="AN104" i="5"/>
  <c r="AM104" i="5"/>
  <c r="AN103" i="5"/>
  <c r="AM103" i="5"/>
  <c r="AN102" i="5"/>
  <c r="AM102" i="5"/>
  <c r="AN101" i="5"/>
  <c r="AM101" i="5"/>
  <c r="AN100" i="5"/>
  <c r="AM100" i="5"/>
  <c r="AN99" i="5"/>
  <c r="AM99" i="5"/>
  <c r="AN98" i="5"/>
  <c r="AM98" i="5"/>
  <c r="AN97" i="5"/>
  <c r="AM97" i="5"/>
  <c r="AN96" i="5"/>
  <c r="AM96" i="5"/>
  <c r="AN95" i="5"/>
  <c r="AM95" i="5"/>
  <c r="AN94" i="5"/>
  <c r="AM94" i="5"/>
  <c r="AN93" i="5"/>
  <c r="AM93" i="5"/>
  <c r="AN92" i="5"/>
  <c r="AM92" i="5"/>
  <c r="AN91" i="5"/>
  <c r="AM91" i="5"/>
  <c r="AN90" i="5"/>
  <c r="AM90" i="5"/>
  <c r="AN89" i="5"/>
  <c r="AM89" i="5"/>
  <c r="AN88" i="5"/>
  <c r="AM88" i="5"/>
  <c r="AN87" i="5"/>
  <c r="AM87" i="5"/>
  <c r="AN86" i="5"/>
  <c r="AM86" i="5"/>
  <c r="AN85" i="5"/>
  <c r="AM85" i="5"/>
  <c r="AN84" i="5"/>
  <c r="AM84" i="5"/>
  <c r="AN83" i="5"/>
  <c r="AM83" i="5"/>
  <c r="AN82" i="5"/>
  <c r="AM82" i="5"/>
  <c r="AN81" i="5"/>
  <c r="AM81" i="5"/>
  <c r="AN80" i="5"/>
  <c r="AM80" i="5"/>
  <c r="AN79" i="5"/>
  <c r="AM79" i="5"/>
  <c r="AN78" i="5"/>
  <c r="AM78" i="5"/>
  <c r="AN77" i="5"/>
  <c r="AM77" i="5"/>
  <c r="AN76" i="5"/>
  <c r="AM76" i="5"/>
  <c r="AN75" i="5"/>
  <c r="AM75" i="5"/>
  <c r="AN74" i="5"/>
  <c r="AM74" i="5"/>
  <c r="AN73" i="5"/>
  <c r="AM73" i="5"/>
  <c r="AN72" i="5"/>
  <c r="AM72" i="5"/>
  <c r="AN71" i="5"/>
  <c r="AM71" i="5"/>
  <c r="AN70" i="5"/>
  <c r="AM70" i="5"/>
  <c r="AN69" i="5"/>
  <c r="AM69" i="5"/>
  <c r="AN68" i="5"/>
  <c r="AM68" i="5"/>
  <c r="AN67" i="5"/>
  <c r="AM67" i="5"/>
  <c r="AN66" i="5"/>
  <c r="AM66" i="5"/>
  <c r="AN65" i="5"/>
  <c r="AM65" i="5"/>
  <c r="AN64" i="5"/>
  <c r="AM64" i="5"/>
  <c r="AN63" i="5"/>
  <c r="AM63" i="5"/>
  <c r="AN62" i="5"/>
  <c r="AM62" i="5"/>
  <c r="AN61" i="5"/>
  <c r="AM61" i="5"/>
  <c r="AN60" i="5"/>
  <c r="AM60" i="5"/>
  <c r="AN59" i="5"/>
  <c r="AM59" i="5"/>
  <c r="AN58" i="5"/>
  <c r="AM58" i="5"/>
  <c r="AN57" i="5"/>
  <c r="AM57" i="5"/>
  <c r="AN56" i="5"/>
  <c r="AM56" i="5"/>
  <c r="AN55" i="5"/>
  <c r="AM55" i="5"/>
  <c r="AN54" i="5"/>
  <c r="AM54" i="5"/>
  <c r="AN53" i="5"/>
  <c r="AM53" i="5"/>
  <c r="AN52" i="5"/>
  <c r="AM52" i="5"/>
  <c r="AN51" i="5"/>
  <c r="AM51" i="5"/>
  <c r="AN50" i="5"/>
  <c r="AM50" i="5"/>
  <c r="AN49" i="5"/>
  <c r="AM49" i="5"/>
  <c r="AN48" i="5"/>
  <c r="AM48" i="5"/>
  <c r="AN47" i="5"/>
  <c r="AM47" i="5"/>
  <c r="AN46" i="5"/>
  <c r="AM46" i="5"/>
  <c r="AN45" i="5"/>
  <c r="AM45" i="5"/>
  <c r="AN44" i="5"/>
  <c r="AM44" i="5"/>
  <c r="AN43" i="5"/>
  <c r="AM43" i="5"/>
  <c r="AN42" i="5"/>
  <c r="AM42" i="5"/>
  <c r="AN41" i="5"/>
  <c r="AM41" i="5"/>
  <c r="AN40" i="5"/>
  <c r="AM40" i="5"/>
  <c r="AN39" i="5"/>
  <c r="AM39" i="5"/>
  <c r="AN38" i="5"/>
  <c r="AM38" i="5"/>
  <c r="AN37" i="5"/>
  <c r="AM37" i="5"/>
  <c r="AN36" i="5"/>
  <c r="AM36" i="5"/>
  <c r="AN35" i="5"/>
  <c r="AM35" i="5"/>
  <c r="AN34" i="5"/>
  <c r="AM34" i="5"/>
  <c r="AN33" i="5"/>
  <c r="AM33" i="5"/>
  <c r="AN32" i="5"/>
  <c r="AM32" i="5"/>
  <c r="AN31" i="5"/>
  <c r="AM31" i="5"/>
  <c r="AN30" i="5"/>
  <c r="AM30" i="5"/>
  <c r="AN29" i="5"/>
  <c r="AM29" i="5"/>
  <c r="AN28" i="5"/>
  <c r="AM28" i="5"/>
  <c r="AN27" i="5"/>
  <c r="AM27" i="5"/>
  <c r="AN26" i="5"/>
  <c r="AM26" i="5"/>
  <c r="AN25" i="5"/>
  <c r="AM25" i="5"/>
  <c r="AN24" i="5"/>
  <c r="AM24" i="5"/>
  <c r="AN23" i="5"/>
  <c r="AM23" i="5"/>
  <c r="AN22" i="5"/>
  <c r="AM22" i="5"/>
  <c r="AN21" i="5"/>
  <c r="AM21" i="5"/>
  <c r="AN20" i="5"/>
  <c r="AM20" i="5"/>
  <c r="AN19" i="5"/>
  <c r="AM19" i="5"/>
  <c r="AN18" i="5"/>
  <c r="AM18" i="5"/>
  <c r="AN17" i="5"/>
  <c r="AM17" i="5"/>
  <c r="AN16" i="5"/>
  <c r="AM16" i="5"/>
  <c r="AN15" i="5"/>
  <c r="AM15" i="5"/>
  <c r="AN14" i="5"/>
  <c r="AM14" i="5"/>
  <c r="AN13" i="5"/>
  <c r="AM13" i="5"/>
  <c r="AN12" i="5"/>
  <c r="AM12" i="5"/>
  <c r="AN11" i="5"/>
  <c r="AM11" i="5"/>
  <c r="AN10" i="5"/>
  <c r="AM10" i="5"/>
  <c r="AN9" i="5"/>
  <c r="AM9" i="5"/>
  <c r="AN8" i="5"/>
  <c r="AM8" i="5"/>
  <c r="AN7" i="5"/>
  <c r="AM7" i="5"/>
  <c r="AN6" i="5"/>
  <c r="AM6" i="5"/>
  <c r="AN5" i="5"/>
  <c r="AM5" i="5"/>
  <c r="AN4" i="5"/>
  <c r="AM4" i="5"/>
  <c r="AN3" i="5"/>
  <c r="AM3" i="5"/>
  <c r="AN2" i="5"/>
  <c r="AM2" i="5"/>
  <c r="AF154" i="5"/>
  <c r="AF155" i="5"/>
  <c r="AF156" i="5"/>
  <c r="AF157" i="5"/>
  <c r="AF158" i="5"/>
  <c r="AF159" i="5"/>
  <c r="AF160" i="5"/>
  <c r="AF161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4" i="5"/>
  <c r="AF45" i="5"/>
  <c r="AF46" i="5"/>
  <c r="AF48" i="5"/>
  <c r="AF49" i="5"/>
  <c r="AF51" i="5"/>
  <c r="AF53" i="5"/>
  <c r="AF55" i="5"/>
  <c r="AF57" i="5"/>
  <c r="AF60" i="5"/>
  <c r="AF61" i="5"/>
  <c r="AF63" i="5"/>
  <c r="AF64" i="5"/>
  <c r="AF66" i="5"/>
  <c r="AF67" i="5"/>
  <c r="AF68" i="5"/>
  <c r="AF72" i="5"/>
  <c r="AF73" i="5"/>
  <c r="AF74" i="5"/>
  <c r="AF75" i="5"/>
  <c r="AF76" i="5"/>
  <c r="AF77" i="5"/>
  <c r="AF78" i="5"/>
  <c r="AF80" i="5"/>
  <c r="AF81" i="5"/>
  <c r="AF82" i="5"/>
  <c r="AF83" i="5"/>
  <c r="AF85" i="5"/>
  <c r="AF86" i="5"/>
  <c r="AF87" i="5"/>
  <c r="AF88" i="5"/>
  <c r="AF89" i="5"/>
  <c r="AF90" i="5"/>
  <c r="AF91" i="5"/>
  <c r="AF92" i="5"/>
  <c r="AF94" i="5"/>
  <c r="AF95" i="5"/>
  <c r="AF97" i="5"/>
  <c r="AF99" i="5"/>
  <c r="AF100" i="5"/>
  <c r="AF101" i="5"/>
  <c r="AF102" i="5"/>
  <c r="AF104" i="5"/>
  <c r="AF105" i="5"/>
  <c r="AF106" i="5"/>
  <c r="AF108" i="5"/>
  <c r="AF109" i="5"/>
  <c r="AF111" i="5"/>
  <c r="AF112" i="5"/>
  <c r="AF113" i="5"/>
  <c r="AF114" i="5"/>
  <c r="AF116" i="5"/>
  <c r="AF117" i="5"/>
  <c r="AF118" i="5"/>
  <c r="AF119" i="5"/>
  <c r="AF120" i="5"/>
  <c r="AF122" i="5"/>
  <c r="AF123" i="5"/>
  <c r="AF124" i="5"/>
  <c r="AF125" i="5"/>
  <c r="AF126" i="5"/>
  <c r="AF127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R154" i="5"/>
  <c r="R155" i="5"/>
  <c r="R156" i="5"/>
  <c r="R157" i="5"/>
  <c r="R158" i="5"/>
  <c r="R159" i="5"/>
  <c r="R160" i="5"/>
  <c r="R161" i="5"/>
  <c r="R162" i="5"/>
  <c r="K154" i="5"/>
  <c r="K155" i="5"/>
  <c r="K156" i="5"/>
  <c r="K157" i="5"/>
  <c r="K158" i="5"/>
  <c r="K159" i="5"/>
  <c r="K160" i="5"/>
  <c r="K161" i="5"/>
  <c r="K162" i="5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G61" i="2"/>
  <c r="G55" i="2"/>
  <c r="G49" i="2"/>
  <c r="G43" i="2"/>
  <c r="G37" i="2"/>
  <c r="G28" i="2"/>
  <c r="G19" i="2"/>
  <c r="G10" i="2"/>
  <c r="AM183" i="5"/>
  <c r="AC132" i="5"/>
  <c r="AD132" i="5"/>
  <c r="AE132" i="5"/>
  <c r="AC133" i="5"/>
  <c r="AD133" i="5"/>
  <c r="AE133" i="5"/>
  <c r="AC134" i="5"/>
  <c r="AD134" i="5"/>
  <c r="AE134" i="5"/>
  <c r="AC135" i="5"/>
  <c r="AD135" i="5"/>
  <c r="AE135" i="5"/>
  <c r="AC136" i="5"/>
  <c r="AD136" i="5"/>
  <c r="AE136" i="5"/>
  <c r="AC137" i="5"/>
  <c r="AD137" i="5"/>
  <c r="AE137" i="5"/>
  <c r="AC138" i="5"/>
  <c r="AD138" i="5"/>
  <c r="AE138" i="5"/>
  <c r="AC139" i="5"/>
  <c r="AD139" i="5"/>
  <c r="AE139" i="5"/>
  <c r="AC140" i="5"/>
  <c r="AD140" i="5"/>
  <c r="AE140" i="5"/>
  <c r="AC141" i="5"/>
  <c r="AD141" i="5"/>
  <c r="AE141" i="5"/>
  <c r="AC142" i="5"/>
  <c r="AD142" i="5"/>
  <c r="AE142" i="5"/>
  <c r="AC143" i="5"/>
  <c r="AD143" i="5"/>
  <c r="AE143" i="5"/>
  <c r="AC144" i="5"/>
  <c r="AD144" i="5"/>
  <c r="AE144" i="5"/>
  <c r="AC145" i="5"/>
  <c r="AD145" i="5"/>
  <c r="AE145" i="5"/>
  <c r="AC146" i="5"/>
  <c r="AD146" i="5"/>
  <c r="AE146" i="5"/>
  <c r="AC147" i="5"/>
  <c r="AD147" i="5"/>
  <c r="AE147" i="5"/>
  <c r="AC148" i="5"/>
  <c r="AD148" i="5"/>
  <c r="AE148" i="5"/>
  <c r="AC149" i="5"/>
  <c r="AD149" i="5"/>
  <c r="AE149" i="5"/>
  <c r="AC150" i="5"/>
  <c r="AD150" i="5"/>
  <c r="AE150" i="5"/>
  <c r="AN183" i="5"/>
  <c r="AM184" i="5"/>
  <c r="AN184" i="5"/>
  <c r="AM185" i="5"/>
  <c r="AN185" i="5"/>
  <c r="AM186" i="5"/>
  <c r="AN186" i="5"/>
  <c r="AM187" i="5"/>
  <c r="AN187" i="5"/>
  <c r="AM188" i="5"/>
  <c r="AN188" i="5"/>
  <c r="AM189" i="5"/>
  <c r="AN189" i="5"/>
  <c r="AM190" i="5"/>
  <c r="AN190" i="5"/>
  <c r="AM191" i="5"/>
  <c r="AN191" i="5"/>
  <c r="AM169" i="5"/>
  <c r="Z2" i="5"/>
  <c r="AA2" i="5"/>
  <c r="AB2" i="5"/>
  <c r="AC2" i="5"/>
  <c r="AD2" i="5"/>
  <c r="AE2" i="5"/>
  <c r="Z3" i="5"/>
  <c r="AA3" i="5"/>
  <c r="AB3" i="5"/>
  <c r="AC3" i="5"/>
  <c r="AD3" i="5"/>
  <c r="AE3" i="5"/>
  <c r="Z4" i="5"/>
  <c r="AA4" i="5"/>
  <c r="AB4" i="5"/>
  <c r="AC4" i="5"/>
  <c r="AD4" i="5"/>
  <c r="AE4" i="5"/>
  <c r="Z5" i="5"/>
  <c r="AA5" i="5"/>
  <c r="AB5" i="5"/>
  <c r="AC5" i="5"/>
  <c r="AD5" i="5"/>
  <c r="AE5" i="5"/>
  <c r="Z6" i="5"/>
  <c r="AA6" i="5"/>
  <c r="AB6" i="5"/>
  <c r="AC6" i="5"/>
  <c r="AD6" i="5"/>
  <c r="AE6" i="5"/>
  <c r="Z7" i="5"/>
  <c r="AA7" i="5"/>
  <c r="AB7" i="5"/>
  <c r="AC7" i="5"/>
  <c r="AD7" i="5"/>
  <c r="AE7" i="5"/>
  <c r="Z8" i="5"/>
  <c r="AA8" i="5"/>
  <c r="AB8" i="5"/>
  <c r="AC8" i="5"/>
  <c r="AD8" i="5"/>
  <c r="AE8" i="5"/>
  <c r="Z9" i="5"/>
  <c r="AA9" i="5"/>
  <c r="AB9" i="5"/>
  <c r="AC9" i="5"/>
  <c r="AD9" i="5"/>
  <c r="AE9" i="5"/>
  <c r="Z10" i="5"/>
  <c r="AA10" i="5"/>
  <c r="AB10" i="5"/>
  <c r="AC10" i="5"/>
  <c r="AD10" i="5"/>
  <c r="AE10" i="5"/>
  <c r="Z11" i="5"/>
  <c r="AA11" i="5"/>
  <c r="AB11" i="5"/>
  <c r="AC11" i="5"/>
  <c r="AD11" i="5"/>
  <c r="AE11" i="5"/>
  <c r="Z12" i="5"/>
  <c r="AA12" i="5"/>
  <c r="AB12" i="5"/>
  <c r="AC12" i="5"/>
  <c r="AD12" i="5"/>
  <c r="AE12" i="5"/>
  <c r="Z13" i="5"/>
  <c r="AA13" i="5"/>
  <c r="AB13" i="5"/>
  <c r="AC13" i="5"/>
  <c r="AD13" i="5"/>
  <c r="AE13" i="5"/>
  <c r="Z14" i="5"/>
  <c r="AA14" i="5"/>
  <c r="AB14" i="5"/>
  <c r="AC14" i="5"/>
  <c r="AD14" i="5"/>
  <c r="AE14" i="5"/>
  <c r="Z15" i="5"/>
  <c r="AA15" i="5"/>
  <c r="AB15" i="5"/>
  <c r="AC15" i="5"/>
  <c r="AD15" i="5"/>
  <c r="AE15" i="5"/>
  <c r="Z16" i="5"/>
  <c r="AA16" i="5"/>
  <c r="AB16" i="5"/>
  <c r="AC16" i="5"/>
  <c r="Z17" i="5"/>
  <c r="AA17" i="5"/>
  <c r="AB17" i="5"/>
  <c r="AC17" i="5"/>
  <c r="AD17" i="5"/>
  <c r="AE17" i="5"/>
  <c r="Z18" i="5"/>
  <c r="AA18" i="5"/>
  <c r="AB18" i="5"/>
  <c r="AC18" i="5"/>
  <c r="AD18" i="5"/>
  <c r="AE18" i="5"/>
  <c r="Z19" i="5"/>
  <c r="AA19" i="5"/>
  <c r="AB19" i="5"/>
  <c r="AC19" i="5"/>
  <c r="AD19" i="5"/>
  <c r="AE19" i="5"/>
  <c r="Z20" i="5"/>
  <c r="AA20" i="5"/>
  <c r="AB20" i="5"/>
  <c r="AC20" i="5"/>
  <c r="AD20" i="5"/>
  <c r="AE20" i="5"/>
  <c r="Z21" i="5"/>
  <c r="AA21" i="5"/>
  <c r="AB21" i="5"/>
  <c r="AC21" i="5"/>
  <c r="AD21" i="5"/>
  <c r="AE21" i="5"/>
  <c r="Z22" i="5"/>
  <c r="AA22" i="5"/>
  <c r="AB22" i="5"/>
  <c r="AC22" i="5"/>
  <c r="AD22" i="5"/>
  <c r="AE22" i="5"/>
  <c r="Z23" i="5"/>
  <c r="AA23" i="5"/>
  <c r="AB23" i="5"/>
  <c r="AC23" i="5"/>
  <c r="AD23" i="5"/>
  <c r="AE23" i="5"/>
  <c r="Z24" i="5"/>
  <c r="AA24" i="5"/>
  <c r="AB24" i="5"/>
  <c r="AC24" i="5"/>
  <c r="AD24" i="5"/>
  <c r="AE24" i="5"/>
  <c r="Z25" i="5"/>
  <c r="AA25" i="5"/>
  <c r="AB25" i="5"/>
  <c r="AC25" i="5"/>
  <c r="AD25" i="5"/>
  <c r="AE25" i="5"/>
  <c r="Z26" i="5"/>
  <c r="AA26" i="5"/>
  <c r="AB26" i="5"/>
  <c r="AC26" i="5"/>
  <c r="AD26" i="5"/>
  <c r="AE26" i="5"/>
  <c r="Z27" i="5"/>
  <c r="AA27" i="5"/>
  <c r="AB27" i="5"/>
  <c r="AC27" i="5"/>
  <c r="AD27" i="5"/>
  <c r="AE27" i="5"/>
  <c r="Z28" i="5"/>
  <c r="AA28" i="5"/>
  <c r="AB28" i="5"/>
  <c r="AC28" i="5"/>
  <c r="AD28" i="5"/>
  <c r="AE28" i="5"/>
  <c r="Z29" i="5"/>
  <c r="AA29" i="5"/>
  <c r="AB29" i="5"/>
  <c r="AC29" i="5"/>
  <c r="AD29" i="5"/>
  <c r="AE29" i="5"/>
  <c r="Z30" i="5"/>
  <c r="AA30" i="5"/>
  <c r="AB30" i="5"/>
  <c r="AC30" i="5"/>
  <c r="AD30" i="5"/>
  <c r="AE30" i="5"/>
  <c r="Z31" i="5"/>
  <c r="AA31" i="5"/>
  <c r="AB31" i="5"/>
  <c r="AC31" i="5"/>
  <c r="AD31" i="5"/>
  <c r="AE31" i="5"/>
  <c r="Z32" i="5"/>
  <c r="AA32" i="5"/>
  <c r="AB32" i="5"/>
  <c r="AC32" i="5"/>
  <c r="AD32" i="5"/>
  <c r="AE32" i="5"/>
  <c r="Z33" i="5"/>
  <c r="AA33" i="5"/>
  <c r="AB33" i="5"/>
  <c r="AC33" i="5"/>
  <c r="AD33" i="5"/>
  <c r="AE33" i="5"/>
  <c r="Z34" i="5"/>
  <c r="AA34" i="5"/>
  <c r="AB34" i="5"/>
  <c r="AC34" i="5"/>
  <c r="AD34" i="5"/>
  <c r="AE34" i="5"/>
  <c r="AB35" i="5"/>
  <c r="AC35" i="5"/>
  <c r="AD35" i="5"/>
  <c r="AE35" i="5"/>
  <c r="AB36" i="5"/>
  <c r="AC36" i="5"/>
  <c r="AD36" i="5"/>
  <c r="AE36" i="5"/>
  <c r="AN169" i="5"/>
  <c r="AM170" i="5"/>
  <c r="AN170" i="5"/>
  <c r="AM171" i="5"/>
  <c r="AN171" i="5"/>
  <c r="AM172" i="5"/>
  <c r="AN172" i="5"/>
  <c r="AM173" i="5"/>
  <c r="AN173" i="5"/>
  <c r="AM174" i="5"/>
  <c r="AN174" i="5"/>
  <c r="AM175" i="5"/>
  <c r="AN175" i="5"/>
  <c r="AM176" i="5"/>
  <c r="AN176" i="5"/>
  <c r="AM177" i="5"/>
  <c r="AN177" i="5"/>
  <c r="Z43" i="5"/>
  <c r="AA43" i="5"/>
  <c r="AB43" i="5"/>
  <c r="AC43" i="5"/>
  <c r="AD43" i="5"/>
  <c r="Z44" i="5"/>
  <c r="AA44" i="5"/>
  <c r="AB44" i="5"/>
  <c r="AC44" i="5"/>
  <c r="AD44" i="5"/>
  <c r="AE44" i="5"/>
  <c r="Z45" i="5"/>
  <c r="AA45" i="5"/>
  <c r="AB45" i="5"/>
  <c r="AC45" i="5"/>
  <c r="AD45" i="5"/>
  <c r="AE45" i="5"/>
  <c r="Z46" i="5"/>
  <c r="AA46" i="5"/>
  <c r="AB46" i="5"/>
  <c r="AC46" i="5"/>
  <c r="AD46" i="5"/>
  <c r="AE46" i="5"/>
  <c r="Z47" i="5"/>
  <c r="AA47" i="5"/>
  <c r="AB47" i="5"/>
  <c r="AC47" i="5"/>
  <c r="AD47" i="5"/>
  <c r="Z48" i="5"/>
  <c r="AA48" i="5"/>
  <c r="AB48" i="5"/>
  <c r="AC48" i="5"/>
  <c r="AD48" i="5"/>
  <c r="AE48" i="5"/>
  <c r="Z49" i="5"/>
  <c r="AA49" i="5"/>
  <c r="AB49" i="5"/>
  <c r="AC49" i="5"/>
  <c r="AD49" i="5"/>
  <c r="AE49" i="5"/>
  <c r="Z50" i="5"/>
  <c r="AA50" i="5"/>
  <c r="AB50" i="5"/>
  <c r="AC50" i="5"/>
  <c r="AD50" i="5"/>
  <c r="Z51" i="5"/>
  <c r="AA51" i="5"/>
  <c r="AB51" i="5"/>
  <c r="AC51" i="5"/>
  <c r="AD51" i="5"/>
  <c r="AE51" i="5"/>
  <c r="Z52" i="5"/>
  <c r="AA52" i="5"/>
  <c r="AB52" i="5"/>
  <c r="AC52" i="5"/>
  <c r="AD52" i="5"/>
  <c r="Z53" i="5"/>
  <c r="AA53" i="5"/>
  <c r="AB53" i="5"/>
  <c r="AC53" i="5"/>
  <c r="AD53" i="5"/>
  <c r="AE53" i="5"/>
  <c r="Z54" i="5"/>
  <c r="AA54" i="5"/>
  <c r="AB54" i="5"/>
  <c r="AC54" i="5"/>
  <c r="AD54" i="5"/>
  <c r="Z55" i="5"/>
  <c r="AA55" i="5"/>
  <c r="AB55" i="5"/>
  <c r="AC55" i="5"/>
  <c r="AD55" i="5"/>
  <c r="AE55" i="5"/>
  <c r="Z56" i="5"/>
  <c r="AA56" i="5"/>
  <c r="AB56" i="5"/>
  <c r="AC56" i="5"/>
  <c r="AD56" i="5"/>
  <c r="Z57" i="5"/>
  <c r="AA57" i="5"/>
  <c r="AB57" i="5"/>
  <c r="AC57" i="5"/>
  <c r="AD57" i="5"/>
  <c r="AE57" i="5"/>
  <c r="Z58" i="5"/>
  <c r="AA58" i="5"/>
  <c r="AB58" i="5"/>
  <c r="AC58" i="5"/>
  <c r="AD58" i="5"/>
  <c r="Z59" i="5"/>
  <c r="AA59" i="5"/>
  <c r="AB59" i="5"/>
  <c r="AC59" i="5"/>
  <c r="AD59" i="5"/>
  <c r="Z60" i="5"/>
  <c r="AA60" i="5"/>
  <c r="AB60" i="5"/>
  <c r="AC60" i="5"/>
  <c r="AD60" i="5"/>
  <c r="AE60" i="5"/>
  <c r="Z61" i="5"/>
  <c r="AA61" i="5"/>
  <c r="AB61" i="5"/>
  <c r="AC61" i="5"/>
  <c r="AD61" i="5"/>
  <c r="AE61" i="5"/>
  <c r="Z62" i="5"/>
  <c r="AA62" i="5"/>
  <c r="AB62" i="5"/>
  <c r="AC62" i="5"/>
  <c r="AD62" i="5"/>
  <c r="Z63" i="5"/>
  <c r="AA63" i="5"/>
  <c r="AB63" i="5"/>
  <c r="AC63" i="5"/>
  <c r="AD63" i="5"/>
  <c r="AE63" i="5"/>
  <c r="Z64" i="5"/>
  <c r="AA64" i="5"/>
  <c r="AB64" i="5"/>
  <c r="AC64" i="5"/>
  <c r="AD64" i="5"/>
  <c r="AE64" i="5"/>
  <c r="Z65" i="5"/>
  <c r="AA65" i="5"/>
  <c r="AB65" i="5"/>
  <c r="AC65" i="5"/>
  <c r="AD65" i="5"/>
  <c r="Z66" i="5"/>
  <c r="AA66" i="5"/>
  <c r="AB66" i="5"/>
  <c r="AC66" i="5"/>
  <c r="AD66" i="5"/>
  <c r="AE66" i="5"/>
  <c r="Z67" i="5"/>
  <c r="AA67" i="5"/>
  <c r="AB67" i="5"/>
  <c r="AC67" i="5"/>
  <c r="AD67" i="5"/>
  <c r="AE67" i="5"/>
  <c r="Z68" i="5"/>
  <c r="AA68" i="5"/>
  <c r="AB68" i="5"/>
  <c r="AC68" i="5"/>
  <c r="AD68" i="5"/>
  <c r="AE68" i="5"/>
  <c r="Z69" i="5"/>
  <c r="AA69" i="5"/>
  <c r="AB69" i="5"/>
  <c r="AC69" i="5"/>
  <c r="AD69" i="5"/>
  <c r="Z70" i="5"/>
  <c r="AA70" i="5"/>
  <c r="AB70" i="5"/>
  <c r="AC70" i="5"/>
  <c r="AD70" i="5"/>
  <c r="AE70" i="5"/>
  <c r="Z71" i="5"/>
  <c r="AA71" i="5"/>
  <c r="AB71" i="5"/>
  <c r="AC71" i="5"/>
  <c r="AD71" i="5"/>
  <c r="AE71" i="5"/>
  <c r="Z72" i="5"/>
  <c r="AA72" i="5"/>
  <c r="AB72" i="5"/>
  <c r="AC72" i="5"/>
  <c r="AD72" i="5"/>
  <c r="AE72" i="5"/>
  <c r="Z73" i="5"/>
  <c r="AA73" i="5"/>
  <c r="AB73" i="5"/>
  <c r="AC73" i="5"/>
  <c r="AD73" i="5"/>
  <c r="AE73" i="5"/>
  <c r="Z74" i="5"/>
  <c r="AA74" i="5"/>
  <c r="AB74" i="5"/>
  <c r="AC74" i="5"/>
  <c r="AD74" i="5"/>
  <c r="AE74" i="5"/>
  <c r="Z75" i="5"/>
  <c r="AA75" i="5"/>
  <c r="AB75" i="5"/>
  <c r="AC75" i="5"/>
  <c r="AD75" i="5"/>
  <c r="AE75" i="5"/>
  <c r="Z76" i="5"/>
  <c r="AA76" i="5"/>
  <c r="AB76" i="5"/>
  <c r="AC76" i="5"/>
  <c r="AD76" i="5"/>
  <c r="AE76" i="5"/>
  <c r="Z77" i="5"/>
  <c r="AA77" i="5"/>
  <c r="AB77" i="5"/>
  <c r="AC77" i="5"/>
  <c r="AD77" i="5"/>
  <c r="AE77" i="5"/>
  <c r="Z78" i="5"/>
  <c r="AA78" i="5"/>
  <c r="AB78" i="5"/>
  <c r="AC78" i="5"/>
  <c r="AD78" i="5"/>
  <c r="AE78" i="5"/>
  <c r="Z79" i="5"/>
  <c r="AA79" i="5"/>
  <c r="AB79" i="5"/>
  <c r="AC79" i="5"/>
  <c r="AD79" i="5"/>
  <c r="Z80" i="5"/>
  <c r="AA80" i="5"/>
  <c r="AB80" i="5"/>
  <c r="AC80" i="5"/>
  <c r="AD80" i="5"/>
  <c r="AE80" i="5"/>
  <c r="Z81" i="5"/>
  <c r="AA81" i="5"/>
  <c r="AB81" i="5"/>
  <c r="AC81" i="5"/>
  <c r="AD81" i="5"/>
  <c r="AE81" i="5"/>
  <c r="Z82" i="5"/>
  <c r="AA82" i="5"/>
  <c r="AB82" i="5"/>
  <c r="AC82" i="5"/>
  <c r="AD82" i="5"/>
  <c r="AE82" i="5"/>
  <c r="Z83" i="5"/>
  <c r="AA83" i="5"/>
  <c r="AB83" i="5"/>
  <c r="AC83" i="5"/>
  <c r="AD83" i="5"/>
  <c r="AE83" i="5"/>
  <c r="AA84" i="5"/>
  <c r="AB84" i="5"/>
  <c r="AC84" i="5"/>
  <c r="AD84" i="5"/>
  <c r="AA85" i="5"/>
  <c r="AB85" i="5"/>
  <c r="AC85" i="5"/>
  <c r="AD85" i="5"/>
  <c r="AE85" i="5"/>
  <c r="Z86" i="5"/>
  <c r="AA86" i="5"/>
  <c r="AB86" i="5"/>
  <c r="AC86" i="5"/>
  <c r="AD86" i="5"/>
  <c r="AE86" i="5"/>
  <c r="Z87" i="5"/>
  <c r="AA87" i="5"/>
  <c r="AB87" i="5"/>
  <c r="AC87" i="5"/>
  <c r="AD87" i="5"/>
  <c r="AE87" i="5"/>
  <c r="Z88" i="5"/>
  <c r="AA88" i="5"/>
  <c r="AB88" i="5"/>
  <c r="AC88" i="5"/>
  <c r="AD88" i="5"/>
  <c r="AE88" i="5"/>
  <c r="Z89" i="5"/>
  <c r="AA89" i="5"/>
  <c r="AB89" i="5"/>
  <c r="AC89" i="5"/>
  <c r="AD89" i="5"/>
  <c r="AE89" i="5"/>
  <c r="Z90" i="5"/>
  <c r="AA90" i="5"/>
  <c r="AB90" i="5"/>
  <c r="AC90" i="5"/>
  <c r="AD90" i="5"/>
  <c r="AE90" i="5"/>
  <c r="Z91" i="5"/>
  <c r="AA91" i="5"/>
  <c r="AB91" i="5"/>
  <c r="AC91" i="5"/>
  <c r="AD91" i="5"/>
  <c r="AE91" i="5"/>
  <c r="Z92" i="5"/>
  <c r="AA92" i="5"/>
  <c r="AB92" i="5"/>
  <c r="AC92" i="5"/>
  <c r="AD92" i="5"/>
  <c r="AE92" i="5"/>
  <c r="Z93" i="5"/>
  <c r="AA93" i="5"/>
  <c r="AB93" i="5"/>
  <c r="AC93" i="5"/>
  <c r="AD93" i="5"/>
  <c r="Z94" i="5"/>
  <c r="AA94" i="5"/>
  <c r="AB94" i="5"/>
  <c r="AC94" i="5"/>
  <c r="AD94" i="5"/>
  <c r="AE94" i="5"/>
  <c r="Z95" i="5"/>
  <c r="AA95" i="5"/>
  <c r="AB95" i="5"/>
  <c r="AC95" i="5"/>
  <c r="AD95" i="5"/>
  <c r="AE95" i="5"/>
  <c r="Z96" i="5"/>
  <c r="AA96" i="5"/>
  <c r="AB96" i="5"/>
  <c r="AC96" i="5"/>
  <c r="AD96" i="5"/>
  <c r="Z97" i="5"/>
  <c r="AA97" i="5"/>
  <c r="AB97" i="5"/>
  <c r="AC97" i="5"/>
  <c r="AD97" i="5"/>
  <c r="AE97" i="5"/>
  <c r="Z98" i="5"/>
  <c r="AA98" i="5"/>
  <c r="AB98" i="5"/>
  <c r="AC98" i="5"/>
  <c r="AD98" i="5"/>
  <c r="Z99" i="5"/>
  <c r="AA99" i="5"/>
  <c r="AB99" i="5"/>
  <c r="AC99" i="5"/>
  <c r="AD99" i="5"/>
  <c r="AE99" i="5"/>
  <c r="AA100" i="5"/>
  <c r="AB100" i="5"/>
  <c r="AC100" i="5"/>
  <c r="AD100" i="5"/>
  <c r="AE100" i="5"/>
  <c r="Z101" i="5"/>
  <c r="AA101" i="5"/>
  <c r="AB101" i="5"/>
  <c r="AC101" i="5"/>
  <c r="AD101" i="5"/>
  <c r="AE101" i="5"/>
  <c r="Z102" i="5"/>
  <c r="AA102" i="5"/>
  <c r="AB102" i="5"/>
  <c r="AC102" i="5"/>
  <c r="AD102" i="5"/>
  <c r="AE102" i="5"/>
  <c r="Z103" i="5"/>
  <c r="AA103" i="5"/>
  <c r="AB103" i="5"/>
  <c r="AC103" i="5"/>
  <c r="AD103" i="5"/>
  <c r="Z104" i="5"/>
  <c r="AA104" i="5"/>
  <c r="AB104" i="5"/>
  <c r="AC104" i="5"/>
  <c r="AD104" i="5"/>
  <c r="AE104" i="5"/>
  <c r="Z105" i="5"/>
  <c r="AA105" i="5"/>
  <c r="AB105" i="5"/>
  <c r="AC105" i="5"/>
  <c r="AD105" i="5"/>
  <c r="AE105" i="5"/>
  <c r="Z106" i="5"/>
  <c r="AA106" i="5"/>
  <c r="AB106" i="5"/>
  <c r="AC106" i="5"/>
  <c r="AD106" i="5"/>
  <c r="AE106" i="5"/>
  <c r="AA107" i="5"/>
  <c r="AB107" i="5"/>
  <c r="AC107" i="5"/>
  <c r="AD107" i="5"/>
  <c r="AB108" i="5"/>
  <c r="AC108" i="5"/>
  <c r="AD108" i="5"/>
  <c r="AE108" i="5"/>
  <c r="Z109" i="5"/>
  <c r="AA109" i="5"/>
  <c r="AB109" i="5"/>
  <c r="AC109" i="5"/>
  <c r="AD109" i="5"/>
  <c r="AE109" i="5"/>
  <c r="Z110" i="5"/>
  <c r="AA110" i="5"/>
  <c r="AB110" i="5"/>
  <c r="AC110" i="5"/>
  <c r="AD110" i="5"/>
  <c r="Z111" i="5"/>
  <c r="AA111" i="5"/>
  <c r="AB111" i="5"/>
  <c r="AC111" i="5"/>
  <c r="AD111" i="5"/>
  <c r="AE111" i="5"/>
  <c r="Z112" i="5"/>
  <c r="AA112" i="5"/>
  <c r="AB112" i="5"/>
  <c r="AC112" i="5"/>
  <c r="AD112" i="5"/>
  <c r="AE112" i="5"/>
  <c r="Z113" i="5"/>
  <c r="AA113" i="5"/>
  <c r="AB113" i="5"/>
  <c r="AC113" i="5"/>
  <c r="AD113" i="5"/>
  <c r="AE113" i="5"/>
  <c r="Z114" i="5"/>
  <c r="AA114" i="5"/>
  <c r="AB114" i="5"/>
  <c r="AC114" i="5"/>
  <c r="AD114" i="5"/>
  <c r="AE114" i="5"/>
  <c r="Z115" i="5"/>
  <c r="AA115" i="5"/>
  <c r="AB115" i="5"/>
  <c r="AC115" i="5"/>
  <c r="AD115" i="5"/>
  <c r="AC116" i="5"/>
  <c r="AD116" i="5"/>
  <c r="AE116" i="5"/>
  <c r="Z117" i="5"/>
  <c r="AA117" i="5"/>
  <c r="AB117" i="5"/>
  <c r="AC117" i="5"/>
  <c r="AD117" i="5"/>
  <c r="AE117" i="5"/>
  <c r="Z118" i="5"/>
  <c r="AA118" i="5"/>
  <c r="AB118" i="5"/>
  <c r="AC118" i="5"/>
  <c r="AD118" i="5"/>
  <c r="AE118" i="5"/>
  <c r="Z119" i="5"/>
  <c r="AA119" i="5"/>
  <c r="AB119" i="5"/>
  <c r="AC119" i="5"/>
  <c r="AD119" i="5"/>
  <c r="AE119" i="5"/>
  <c r="Z120" i="5"/>
  <c r="AA120" i="5"/>
  <c r="AB120" i="5"/>
  <c r="AC120" i="5"/>
  <c r="AD120" i="5"/>
  <c r="AE120" i="5"/>
  <c r="Z121" i="5"/>
  <c r="AA121" i="5"/>
  <c r="AB121" i="5"/>
  <c r="Z122" i="5"/>
  <c r="AA122" i="5"/>
  <c r="AB122" i="5"/>
  <c r="AC122" i="5"/>
  <c r="AD122" i="5"/>
  <c r="AE122" i="5"/>
  <c r="Z123" i="5"/>
  <c r="AA123" i="5"/>
  <c r="AB123" i="5"/>
  <c r="AC123" i="5"/>
  <c r="AD123" i="5"/>
  <c r="AE123" i="5"/>
  <c r="AB124" i="5"/>
  <c r="AC124" i="5"/>
  <c r="AD124" i="5"/>
  <c r="AE124" i="5"/>
  <c r="Z125" i="5"/>
  <c r="AA125" i="5"/>
  <c r="AB125" i="5"/>
  <c r="AC125" i="5"/>
  <c r="AD125" i="5"/>
  <c r="AE125" i="5"/>
  <c r="Z126" i="5"/>
  <c r="AA126" i="5"/>
  <c r="AB126" i="5"/>
  <c r="AC126" i="5"/>
  <c r="AD126" i="5"/>
  <c r="AE126" i="5"/>
  <c r="Z127" i="5"/>
  <c r="AA127" i="5"/>
  <c r="AB127" i="5"/>
  <c r="AC127" i="5"/>
  <c r="AD127" i="5"/>
  <c r="AE127" i="5"/>
  <c r="Z128" i="5"/>
  <c r="AA128" i="5"/>
  <c r="AB128" i="5"/>
  <c r="AC128" i="5"/>
  <c r="AD128" i="5"/>
  <c r="AB129" i="5"/>
  <c r="Z130" i="5"/>
  <c r="AA130" i="5"/>
  <c r="AB130" i="5"/>
  <c r="AC130" i="5"/>
  <c r="AD130" i="5"/>
  <c r="AE130" i="5"/>
  <c r="AN154" i="5"/>
  <c r="AM155" i="5"/>
  <c r="AN155" i="5"/>
  <c r="AM156" i="5"/>
  <c r="AN156" i="5"/>
  <c r="AM157" i="5"/>
  <c r="AN157" i="5"/>
  <c r="AM158" i="5"/>
  <c r="AN158" i="5"/>
  <c r="AM159" i="5"/>
  <c r="AN159" i="5"/>
  <c r="AM160" i="5"/>
  <c r="AN160" i="5"/>
  <c r="AM161" i="5"/>
  <c r="AN161" i="5"/>
  <c r="AM162" i="5"/>
  <c r="AN162" i="5"/>
  <c r="AJ132" i="5"/>
  <c r="AK132" i="5"/>
  <c r="AL132" i="5"/>
  <c r="AO132" i="5"/>
  <c r="AJ133" i="5"/>
  <c r="AK133" i="5"/>
  <c r="AL133" i="5"/>
  <c r="AO133" i="5"/>
  <c r="AK134" i="5"/>
  <c r="AO134" i="5"/>
  <c r="AJ135" i="5"/>
  <c r="AK135" i="5"/>
  <c r="AL135" i="5"/>
  <c r="AO135" i="5"/>
  <c r="AJ137" i="5"/>
  <c r="AK137" i="5"/>
  <c r="AL137" i="5"/>
  <c r="AO137" i="5"/>
  <c r="AK140" i="5"/>
  <c r="AL140" i="5"/>
  <c r="AO140" i="5"/>
  <c r="AJ141" i="5"/>
  <c r="AK141" i="5"/>
  <c r="AO141" i="5"/>
  <c r="AJ144" i="5"/>
  <c r="AK144" i="5"/>
  <c r="AO144" i="5"/>
  <c r="AJ145" i="5"/>
  <c r="AK145" i="5"/>
  <c r="AL145" i="5"/>
  <c r="AO145" i="5"/>
  <c r="AJ146" i="5"/>
  <c r="AK146" i="5"/>
  <c r="AO146" i="5"/>
  <c r="AJ148" i="5"/>
  <c r="AK148" i="5"/>
  <c r="AL148" i="5"/>
  <c r="AO148" i="5"/>
  <c r="AJ149" i="5"/>
  <c r="AK149" i="5"/>
  <c r="AO149" i="5"/>
  <c r="AJ150" i="5"/>
  <c r="AK150" i="5"/>
  <c r="AO150" i="5"/>
  <c r="AO191" i="5"/>
  <c r="AO190" i="5"/>
  <c r="AO189" i="5"/>
  <c r="AO188" i="5"/>
  <c r="AO187" i="5"/>
  <c r="AO186" i="5"/>
  <c r="AO185" i="5"/>
  <c r="AO184" i="5"/>
  <c r="AO183" i="5"/>
  <c r="AH2" i="5"/>
  <c r="AI2" i="5"/>
  <c r="AJ2" i="5"/>
  <c r="AK2" i="5"/>
  <c r="AL2" i="5"/>
  <c r="AO2" i="5"/>
  <c r="AJ4" i="5"/>
  <c r="AK4" i="5"/>
  <c r="AL4" i="5"/>
  <c r="AO4" i="5"/>
  <c r="AJ8" i="5"/>
  <c r="AK8" i="5"/>
  <c r="AO8" i="5"/>
  <c r="AH10" i="5"/>
  <c r="AI10" i="5"/>
  <c r="AJ10" i="5"/>
  <c r="AK10" i="5"/>
  <c r="AO10" i="5"/>
  <c r="AJ18" i="5"/>
  <c r="AK18" i="5"/>
  <c r="AO18" i="5"/>
  <c r="AH27" i="5"/>
  <c r="AI27" i="5"/>
  <c r="AJ27" i="5"/>
  <c r="AK27" i="5"/>
  <c r="AO27" i="5"/>
  <c r="AJ28" i="5"/>
  <c r="AK28" i="5"/>
  <c r="AO28" i="5"/>
  <c r="AO177" i="5"/>
  <c r="AO176" i="5"/>
  <c r="AO175" i="5"/>
  <c r="AO174" i="5"/>
  <c r="AO173" i="5"/>
  <c r="AO172" i="5"/>
  <c r="AO171" i="5"/>
  <c r="AO170" i="5"/>
  <c r="AO169" i="5"/>
  <c r="AH43" i="5"/>
  <c r="AI43" i="5"/>
  <c r="AJ43" i="5"/>
  <c r="AK43" i="5"/>
  <c r="AO43" i="5"/>
  <c r="AH51" i="5"/>
  <c r="AI51" i="5"/>
  <c r="AJ51" i="5"/>
  <c r="AK51" i="5"/>
  <c r="AL51" i="5"/>
  <c r="AO51" i="5"/>
  <c r="AH57" i="5"/>
  <c r="AI57" i="5"/>
  <c r="AJ57" i="5"/>
  <c r="AK57" i="5"/>
  <c r="AL57" i="5"/>
  <c r="AO57" i="5"/>
  <c r="AH67" i="5"/>
  <c r="AI67" i="5"/>
  <c r="AJ67" i="5"/>
  <c r="AK67" i="5"/>
  <c r="AL67" i="5"/>
  <c r="AO67" i="5"/>
  <c r="AH71" i="5"/>
  <c r="AI71" i="5"/>
  <c r="AJ71" i="5"/>
  <c r="AK71" i="5"/>
  <c r="AO71" i="5"/>
  <c r="AK81" i="5"/>
  <c r="AL81" i="5"/>
  <c r="AO81" i="5"/>
  <c r="AH83" i="5"/>
  <c r="AI83" i="5"/>
  <c r="AJ83" i="5"/>
  <c r="AK83" i="5"/>
  <c r="AL83" i="5"/>
  <c r="AO83" i="5"/>
  <c r="AH99" i="5"/>
  <c r="AI99" i="5"/>
  <c r="AJ99" i="5"/>
  <c r="AK99" i="5"/>
  <c r="AL99" i="5"/>
  <c r="AO99" i="5"/>
  <c r="AH105" i="5"/>
  <c r="AI105" i="5"/>
  <c r="AJ105" i="5"/>
  <c r="AK105" i="5"/>
  <c r="AL105" i="5"/>
  <c r="AO105" i="5"/>
  <c r="AI106" i="5"/>
  <c r="AJ106" i="5"/>
  <c r="AK106" i="5"/>
  <c r="AL106" i="5"/>
  <c r="AO106" i="5"/>
  <c r="AH111" i="5"/>
  <c r="AI111" i="5"/>
  <c r="AJ111" i="5"/>
  <c r="AK111" i="5"/>
  <c r="AL111" i="5"/>
  <c r="AO111" i="5"/>
  <c r="AJ116" i="5"/>
  <c r="AK116" i="5"/>
  <c r="AL116" i="5"/>
  <c r="AO116" i="5"/>
  <c r="AH117" i="5"/>
  <c r="AI117" i="5"/>
  <c r="AJ117" i="5"/>
  <c r="AO117" i="5"/>
  <c r="AJ120" i="5"/>
  <c r="AK120" i="5"/>
  <c r="AL120" i="5"/>
  <c r="AO120" i="5"/>
  <c r="AH121" i="5"/>
  <c r="AO121" i="5"/>
  <c r="AH127" i="5"/>
  <c r="AI127" i="5"/>
  <c r="AJ127" i="5"/>
  <c r="AK127" i="5"/>
  <c r="AL127" i="5"/>
  <c r="AO127" i="5"/>
  <c r="AO162" i="5"/>
  <c r="AO161" i="5"/>
  <c r="AO160" i="5"/>
  <c r="AO159" i="5"/>
  <c r="AO158" i="5"/>
  <c r="AO157" i="5"/>
  <c r="AO156" i="5"/>
  <c r="AO155" i="5"/>
  <c r="AO154" i="5"/>
  <c r="AH131" i="5"/>
  <c r="AI131" i="5"/>
  <c r="AJ131" i="5"/>
  <c r="AK131" i="5"/>
  <c r="AL131" i="5"/>
  <c r="AO131" i="5"/>
  <c r="AH42" i="5"/>
  <c r="AI42" i="5"/>
  <c r="AJ42" i="5"/>
  <c r="AK42" i="5"/>
  <c r="AL42" i="5"/>
  <c r="AO42" i="5"/>
  <c r="AH41" i="5"/>
  <c r="AI41" i="5"/>
  <c r="AJ41" i="5"/>
  <c r="AK41" i="5"/>
  <c r="AL41" i="5"/>
  <c r="AO41" i="5"/>
  <c r="AL191" i="5"/>
  <c r="AL190" i="5"/>
  <c r="AL189" i="5"/>
  <c r="AL188" i="5"/>
  <c r="AL187" i="5"/>
  <c r="AL186" i="5"/>
  <c r="AL185" i="5"/>
  <c r="AL184" i="5"/>
  <c r="AL183" i="5"/>
  <c r="AL177" i="5"/>
  <c r="AL176" i="5"/>
  <c r="AL175" i="5"/>
  <c r="AL174" i="5"/>
  <c r="AL173" i="5"/>
  <c r="AL172" i="5"/>
  <c r="AL171" i="5"/>
  <c r="AL170" i="5"/>
  <c r="AL169" i="5"/>
  <c r="AL162" i="5"/>
  <c r="AL161" i="5"/>
  <c r="AL160" i="5"/>
  <c r="AL159" i="5"/>
  <c r="AL158" i="5"/>
  <c r="AL157" i="5"/>
  <c r="AL156" i="5"/>
  <c r="AL155" i="5"/>
  <c r="AL154" i="5"/>
  <c r="Y191" i="5"/>
  <c r="Y190" i="5"/>
  <c r="Y189" i="5"/>
  <c r="Y188" i="5"/>
  <c r="Y187" i="5"/>
  <c r="Y186" i="5"/>
  <c r="Y185" i="5"/>
  <c r="Y184" i="5"/>
  <c r="Y183" i="5"/>
  <c r="Y177" i="5"/>
  <c r="Y176" i="5"/>
  <c r="Y175" i="5"/>
  <c r="Y174" i="5"/>
  <c r="Y173" i="5"/>
  <c r="Y172" i="5"/>
  <c r="Y171" i="5"/>
  <c r="Y170" i="5"/>
  <c r="Y169" i="5"/>
  <c r="Y162" i="5"/>
  <c r="Y161" i="5"/>
  <c r="Y160" i="5"/>
  <c r="Y159" i="5"/>
  <c r="Y158" i="5"/>
  <c r="Y157" i="5"/>
  <c r="Y156" i="5"/>
  <c r="Y155" i="5"/>
  <c r="Y154" i="5"/>
  <c r="Q191" i="5"/>
  <c r="Q190" i="5"/>
  <c r="Q189" i="5"/>
  <c r="Q188" i="5"/>
  <c r="Q187" i="5"/>
  <c r="Q186" i="5"/>
  <c r="Q185" i="5"/>
  <c r="Q184" i="5"/>
  <c r="Q183" i="5"/>
  <c r="P191" i="5"/>
  <c r="P190" i="5"/>
  <c r="P189" i="5"/>
  <c r="P188" i="5"/>
  <c r="P187" i="5"/>
  <c r="P186" i="5"/>
  <c r="P185" i="5"/>
  <c r="P184" i="5"/>
  <c r="P183" i="5"/>
  <c r="O191" i="5"/>
  <c r="O190" i="5"/>
  <c r="O189" i="5"/>
  <c r="O188" i="5"/>
  <c r="O187" i="5"/>
  <c r="O186" i="5"/>
  <c r="O185" i="5"/>
  <c r="O184" i="5"/>
  <c r="O183" i="5"/>
  <c r="N191" i="5"/>
  <c r="N190" i="5"/>
  <c r="N189" i="5"/>
  <c r="N188" i="5"/>
  <c r="N187" i="5"/>
  <c r="N186" i="5"/>
  <c r="N185" i="5"/>
  <c r="N184" i="5"/>
  <c r="N183" i="5"/>
  <c r="Q177" i="5"/>
  <c r="Q176" i="5"/>
  <c r="Q175" i="5"/>
  <c r="Q174" i="5"/>
  <c r="Q173" i="5"/>
  <c r="Q172" i="5"/>
  <c r="Q171" i="5"/>
  <c r="Q170" i="5"/>
  <c r="Q169" i="5"/>
  <c r="P177" i="5"/>
  <c r="P176" i="5"/>
  <c r="P175" i="5"/>
  <c r="P174" i="5"/>
  <c r="P173" i="5"/>
  <c r="P172" i="5"/>
  <c r="P171" i="5"/>
  <c r="P170" i="5"/>
  <c r="P169" i="5"/>
  <c r="O177" i="5"/>
  <c r="O176" i="5"/>
  <c r="O175" i="5"/>
  <c r="O174" i="5"/>
  <c r="O173" i="5"/>
  <c r="O172" i="5"/>
  <c r="O171" i="5"/>
  <c r="O170" i="5"/>
  <c r="O169" i="5"/>
  <c r="N177" i="5"/>
  <c r="N176" i="5"/>
  <c r="N175" i="5"/>
  <c r="N174" i="5"/>
  <c r="N173" i="5"/>
  <c r="N172" i="5"/>
  <c r="N171" i="5"/>
  <c r="N170" i="5"/>
  <c r="N169" i="5"/>
  <c r="Q162" i="5"/>
  <c r="Q161" i="5"/>
  <c r="Q160" i="5"/>
  <c r="Q159" i="5"/>
  <c r="Q158" i="5"/>
  <c r="Q157" i="5"/>
  <c r="Q156" i="5"/>
  <c r="Q155" i="5"/>
  <c r="Q154" i="5"/>
  <c r="P162" i="5"/>
  <c r="P161" i="5"/>
  <c r="P160" i="5"/>
  <c r="P159" i="5"/>
  <c r="P158" i="5"/>
  <c r="P157" i="5"/>
  <c r="P156" i="5"/>
  <c r="P155" i="5"/>
  <c r="P154" i="5"/>
  <c r="O162" i="5"/>
  <c r="O161" i="5"/>
  <c r="O160" i="5"/>
  <c r="O159" i="5"/>
  <c r="O158" i="5"/>
  <c r="O157" i="5"/>
  <c r="O156" i="5"/>
  <c r="O155" i="5"/>
  <c r="O154" i="5"/>
  <c r="N162" i="5"/>
  <c r="N161" i="5"/>
  <c r="N160" i="5"/>
  <c r="N159" i="5"/>
  <c r="N158" i="5"/>
  <c r="N157" i="5"/>
  <c r="N156" i="5"/>
  <c r="N155" i="5"/>
  <c r="N154" i="5"/>
  <c r="Z131" i="5"/>
  <c r="AA131" i="5"/>
  <c r="AB131" i="5"/>
  <c r="AC131" i="5"/>
  <c r="AD131" i="5"/>
  <c r="AE131" i="5"/>
  <c r="P165" i="5"/>
  <c r="Q165" i="5"/>
  <c r="O165" i="5"/>
  <c r="Z42" i="5"/>
  <c r="AA42" i="5"/>
  <c r="AB42" i="5"/>
  <c r="AC42" i="5"/>
  <c r="AD42" i="5"/>
  <c r="AE42" i="5"/>
  <c r="Z41" i="5"/>
  <c r="AA41" i="5"/>
  <c r="AB41" i="5"/>
  <c r="AC41" i="5"/>
  <c r="AD41" i="5"/>
  <c r="AE41" i="5"/>
  <c r="Z40" i="5"/>
  <c r="AA40" i="5"/>
  <c r="AB40" i="5"/>
  <c r="AC40" i="5"/>
  <c r="AD40" i="5"/>
  <c r="AE40" i="5"/>
  <c r="Z39" i="5"/>
  <c r="AA39" i="5"/>
  <c r="AB39" i="5"/>
  <c r="AC39" i="5"/>
  <c r="AD39" i="5"/>
  <c r="AE39" i="5"/>
  <c r="Z38" i="5"/>
  <c r="AA38" i="5"/>
  <c r="AB38" i="5"/>
  <c r="AC38" i="5"/>
  <c r="AD38" i="5"/>
  <c r="AE38" i="5"/>
  <c r="Z37" i="5"/>
  <c r="AA37" i="5"/>
  <c r="AB37" i="5"/>
  <c r="AC37" i="5"/>
  <c r="AD37" i="5"/>
  <c r="AE37" i="5"/>
  <c r="AE191" i="5"/>
  <c r="AE190" i="5"/>
  <c r="AE189" i="5"/>
  <c r="AE188" i="5"/>
  <c r="AE187" i="5"/>
  <c r="AE186" i="5"/>
  <c r="AE185" i="5"/>
  <c r="AE184" i="5"/>
  <c r="AE183" i="5"/>
  <c r="AE177" i="5"/>
  <c r="AE176" i="5"/>
  <c r="AE175" i="5"/>
  <c r="AE174" i="5"/>
  <c r="AE173" i="5"/>
  <c r="AE172" i="5"/>
  <c r="AE171" i="5"/>
  <c r="AE170" i="5"/>
  <c r="AE169" i="5"/>
  <c r="AE162" i="5"/>
  <c r="AE161" i="5"/>
  <c r="AE160" i="5"/>
  <c r="AE159" i="5"/>
  <c r="AE158" i="5"/>
  <c r="AE157" i="5"/>
  <c r="AE156" i="5"/>
  <c r="AE155" i="5"/>
  <c r="AE154" i="5"/>
  <c r="J191" i="5"/>
  <c r="J190" i="5"/>
  <c r="J189" i="5"/>
  <c r="J188" i="5"/>
  <c r="J187" i="5"/>
  <c r="J186" i="5"/>
  <c r="J185" i="5"/>
  <c r="J184" i="5"/>
  <c r="J183" i="5"/>
  <c r="J177" i="5"/>
  <c r="J176" i="5"/>
  <c r="J175" i="5"/>
  <c r="J174" i="5"/>
  <c r="J173" i="5"/>
  <c r="J172" i="5"/>
  <c r="J171" i="5"/>
  <c r="J170" i="5"/>
  <c r="J169" i="5"/>
  <c r="J162" i="5"/>
  <c r="J161" i="5"/>
  <c r="J160" i="5"/>
  <c r="J159" i="5"/>
  <c r="J158" i="5"/>
  <c r="J157" i="5"/>
  <c r="J156" i="5"/>
  <c r="J155" i="5"/>
  <c r="J154" i="5"/>
  <c r="J1164" i="1"/>
  <c r="J1163" i="1"/>
  <c r="J1162" i="1"/>
  <c r="J1161" i="1"/>
  <c r="J1160" i="1"/>
  <c r="J1159" i="1"/>
  <c r="J1158" i="1"/>
  <c r="J1157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G23" i="2"/>
  <c r="G32" i="2"/>
  <c r="G38" i="2"/>
  <c r="G44" i="2"/>
  <c r="G50" i="2"/>
  <c r="G56" i="2"/>
  <c r="G6" i="2"/>
  <c r="G15" i="2"/>
  <c r="G24" i="2"/>
  <c r="G33" i="2"/>
  <c r="G39" i="2"/>
  <c r="G45" i="2"/>
  <c r="G51" i="2"/>
  <c r="G57" i="2"/>
  <c r="G7" i="2"/>
  <c r="G16" i="2"/>
  <c r="G25" i="2"/>
  <c r="G34" i="2"/>
  <c r="G40" i="2"/>
  <c r="G46" i="2"/>
  <c r="G52" i="2"/>
  <c r="G58" i="2"/>
  <c r="G8" i="2"/>
  <c r="G17" i="2"/>
  <c r="G26" i="2"/>
  <c r="G35" i="2"/>
  <c r="G41" i="2"/>
  <c r="G47" i="2"/>
  <c r="G53" i="2"/>
  <c r="G59" i="2"/>
  <c r="G9" i="2"/>
  <c r="G18" i="2"/>
  <c r="G27" i="2"/>
  <c r="G36" i="2"/>
  <c r="G42" i="2"/>
  <c r="G48" i="2"/>
  <c r="G54" i="2"/>
  <c r="G60" i="2"/>
  <c r="G14" i="2"/>
  <c r="G5" i="2"/>
  <c r="G31" i="2"/>
  <c r="G22" i="2"/>
  <c r="G13" i="2"/>
  <c r="G4" i="2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AK169" i="5"/>
  <c r="AJ184" i="5"/>
  <c r="I183" i="5"/>
  <c r="I184" i="5"/>
  <c r="I185" i="5"/>
  <c r="I186" i="5"/>
  <c r="I187" i="5"/>
  <c r="I188" i="5"/>
  <c r="I189" i="5"/>
  <c r="I190" i="5"/>
  <c r="I191" i="5"/>
  <c r="X183" i="5"/>
  <c r="X184" i="5"/>
  <c r="X185" i="5"/>
  <c r="X186" i="5"/>
  <c r="X187" i="5"/>
  <c r="X188" i="5"/>
  <c r="X189" i="5"/>
  <c r="X190" i="5"/>
  <c r="X191" i="5"/>
  <c r="X169" i="5"/>
  <c r="X170" i="5"/>
  <c r="X171" i="5"/>
  <c r="X172" i="5"/>
  <c r="X173" i="5"/>
  <c r="X174" i="5"/>
  <c r="X175" i="5"/>
  <c r="X176" i="5"/>
  <c r="X177" i="5"/>
  <c r="AD154" i="5"/>
  <c r="AK154" i="5"/>
  <c r="X154" i="5"/>
  <c r="X155" i="5"/>
  <c r="X156" i="5"/>
  <c r="X157" i="5"/>
  <c r="X158" i="5"/>
  <c r="X159" i="5"/>
  <c r="X160" i="5"/>
  <c r="X161" i="5"/>
  <c r="X162" i="5"/>
  <c r="I169" i="5"/>
  <c r="I170" i="5"/>
  <c r="I171" i="5"/>
  <c r="I172" i="5"/>
  <c r="I173" i="5"/>
  <c r="I174" i="5"/>
  <c r="I175" i="5"/>
  <c r="I176" i="5"/>
  <c r="I177" i="5"/>
  <c r="I154" i="5"/>
  <c r="I155" i="5"/>
  <c r="I156" i="5"/>
  <c r="I157" i="5"/>
  <c r="I158" i="5"/>
  <c r="I159" i="5"/>
  <c r="I160" i="5"/>
  <c r="I161" i="5"/>
  <c r="I162" i="5"/>
  <c r="AK191" i="5"/>
  <c r="AK190" i="5"/>
  <c r="AK189" i="5"/>
  <c r="AK188" i="5"/>
  <c r="AK187" i="5"/>
  <c r="AK186" i="5"/>
  <c r="AK185" i="5"/>
  <c r="AK184" i="5"/>
  <c r="AK183" i="5"/>
  <c r="AK177" i="5"/>
  <c r="AK176" i="5"/>
  <c r="AK175" i="5"/>
  <c r="AK174" i="5"/>
  <c r="AK173" i="5"/>
  <c r="AK172" i="5"/>
  <c r="AK171" i="5"/>
  <c r="AK170" i="5"/>
  <c r="AK162" i="5"/>
  <c r="AK161" i="5"/>
  <c r="AK160" i="5"/>
  <c r="AK159" i="5"/>
  <c r="AK158" i="5"/>
  <c r="AK157" i="5"/>
  <c r="AK156" i="5"/>
  <c r="AK155" i="5"/>
  <c r="AD191" i="5"/>
  <c r="AD190" i="5"/>
  <c r="AD189" i="5"/>
  <c r="AD188" i="5"/>
  <c r="AD187" i="5"/>
  <c r="AD186" i="5"/>
  <c r="AD185" i="5"/>
  <c r="AD184" i="5"/>
  <c r="AD183" i="5"/>
  <c r="AD177" i="5"/>
  <c r="AD176" i="5"/>
  <c r="AD175" i="5"/>
  <c r="AD174" i="5"/>
  <c r="AD173" i="5"/>
  <c r="AD172" i="5"/>
  <c r="AD171" i="5"/>
  <c r="AD170" i="5"/>
  <c r="AD169" i="5"/>
  <c r="AD162" i="5"/>
  <c r="AD161" i="5"/>
  <c r="AD160" i="5"/>
  <c r="AD159" i="5"/>
  <c r="AD158" i="5"/>
  <c r="AD157" i="5"/>
  <c r="AD156" i="5"/>
  <c r="AD155" i="5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AJ191" i="5"/>
  <c r="AJ190" i="5"/>
  <c r="AJ189" i="5"/>
  <c r="AJ188" i="5"/>
  <c r="AJ187" i="5"/>
  <c r="AJ186" i="5"/>
  <c r="AJ185" i="5"/>
  <c r="AJ183" i="5"/>
  <c r="AC191" i="5"/>
  <c r="AC190" i="5"/>
  <c r="AC189" i="5"/>
  <c r="AC188" i="5"/>
  <c r="AC187" i="5"/>
  <c r="AC186" i="5"/>
  <c r="AC185" i="5"/>
  <c r="AC184" i="5"/>
  <c r="AC183" i="5"/>
  <c r="AG10" i="5"/>
  <c r="AC169" i="5"/>
  <c r="AJ177" i="5"/>
  <c r="AJ176" i="5"/>
  <c r="AJ175" i="5"/>
  <c r="AJ174" i="5"/>
  <c r="AJ173" i="5"/>
  <c r="AJ172" i="5"/>
  <c r="AJ171" i="5"/>
  <c r="AJ170" i="5"/>
  <c r="AJ169" i="5"/>
  <c r="AI177" i="5"/>
  <c r="AI176" i="5"/>
  <c r="AI175" i="5"/>
  <c r="AI174" i="5"/>
  <c r="AI173" i="5"/>
  <c r="AI172" i="5"/>
  <c r="AI171" i="5"/>
  <c r="AI170" i="5"/>
  <c r="AI169" i="5"/>
  <c r="AH177" i="5"/>
  <c r="AH176" i="5"/>
  <c r="AH175" i="5"/>
  <c r="AH174" i="5"/>
  <c r="AH173" i="5"/>
  <c r="AH172" i="5"/>
  <c r="AH171" i="5"/>
  <c r="AH170" i="5"/>
  <c r="AH169" i="5"/>
  <c r="AC177" i="5"/>
  <c r="AC176" i="5"/>
  <c r="AC175" i="5"/>
  <c r="AC174" i="5"/>
  <c r="AC173" i="5"/>
  <c r="AC172" i="5"/>
  <c r="AC171" i="5"/>
  <c r="AC170" i="5"/>
  <c r="AB177" i="5"/>
  <c r="AB176" i="5"/>
  <c r="AB175" i="5"/>
  <c r="AB174" i="5"/>
  <c r="AB173" i="5"/>
  <c r="AB172" i="5"/>
  <c r="AB171" i="5"/>
  <c r="AB170" i="5"/>
  <c r="AB169" i="5"/>
  <c r="AA177" i="5"/>
  <c r="AA176" i="5"/>
  <c r="AA175" i="5"/>
  <c r="AA174" i="5"/>
  <c r="AA173" i="5"/>
  <c r="AA172" i="5"/>
  <c r="AA171" i="5"/>
  <c r="AA170" i="5"/>
  <c r="AA169" i="5"/>
  <c r="Z177" i="5"/>
  <c r="Z176" i="5"/>
  <c r="Z175" i="5"/>
  <c r="Z174" i="5"/>
  <c r="Z173" i="5"/>
  <c r="Z172" i="5"/>
  <c r="Z171" i="5"/>
  <c r="Z170" i="5"/>
  <c r="Z169" i="5"/>
  <c r="AC154" i="5"/>
  <c r="Z154" i="5"/>
  <c r="AJ162" i="5"/>
  <c r="AI162" i="5"/>
  <c r="AH162" i="5"/>
  <c r="AG43" i="5"/>
  <c r="AG51" i="5"/>
  <c r="AG57" i="5"/>
  <c r="AG67" i="5"/>
  <c r="AG71" i="5"/>
  <c r="AG83" i="5"/>
  <c r="AG99" i="5"/>
  <c r="AG105" i="5"/>
  <c r="AG111" i="5"/>
  <c r="AG117" i="5"/>
  <c r="AG121" i="5"/>
  <c r="AG127" i="5"/>
  <c r="AG162" i="5"/>
  <c r="AC162" i="5"/>
  <c r="AB162" i="5"/>
  <c r="AA162" i="5"/>
  <c r="Z162" i="5"/>
  <c r="AJ161" i="5"/>
  <c r="AI161" i="5"/>
  <c r="AH161" i="5"/>
  <c r="AG161" i="5"/>
  <c r="AC161" i="5"/>
  <c r="AB161" i="5"/>
  <c r="AA161" i="5"/>
  <c r="Z161" i="5"/>
  <c r="AJ160" i="5"/>
  <c r="AI160" i="5"/>
  <c r="AH160" i="5"/>
  <c r="AG160" i="5"/>
  <c r="AC160" i="5"/>
  <c r="AB160" i="5"/>
  <c r="AA160" i="5"/>
  <c r="Z160" i="5"/>
  <c r="AJ159" i="5"/>
  <c r="AI159" i="5"/>
  <c r="AH159" i="5"/>
  <c r="AG159" i="5"/>
  <c r="AC159" i="5"/>
  <c r="AB159" i="5"/>
  <c r="AA159" i="5"/>
  <c r="Z159" i="5"/>
  <c r="AJ158" i="5"/>
  <c r="AI158" i="5"/>
  <c r="AH158" i="5"/>
  <c r="AG158" i="5"/>
  <c r="AC158" i="5"/>
  <c r="AB158" i="5"/>
  <c r="AA158" i="5"/>
  <c r="Z158" i="5"/>
  <c r="AJ157" i="5"/>
  <c r="AI157" i="5"/>
  <c r="AH157" i="5"/>
  <c r="AG157" i="5"/>
  <c r="AC157" i="5"/>
  <c r="AB157" i="5"/>
  <c r="AA157" i="5"/>
  <c r="Z157" i="5"/>
  <c r="AJ156" i="5"/>
  <c r="AI156" i="5"/>
  <c r="AH156" i="5"/>
  <c r="AG156" i="5"/>
  <c r="AC156" i="5"/>
  <c r="AB156" i="5"/>
  <c r="AA156" i="5"/>
  <c r="Z156" i="5"/>
  <c r="AJ155" i="5"/>
  <c r="AI155" i="5"/>
  <c r="AH155" i="5"/>
  <c r="AG155" i="5"/>
  <c r="AC155" i="5"/>
  <c r="AB155" i="5"/>
  <c r="AA155" i="5"/>
  <c r="Z155" i="5"/>
  <c r="AJ154" i="5"/>
  <c r="AI154" i="5"/>
  <c r="AH154" i="5"/>
  <c r="AG154" i="5"/>
  <c r="AB154" i="5"/>
  <c r="AA154" i="5"/>
  <c r="AG41" i="5"/>
  <c r="AG42" i="5"/>
  <c r="AG131" i="5"/>
  <c r="W191" i="5"/>
  <c r="W190" i="5"/>
  <c r="W189" i="5"/>
  <c r="W188" i="5"/>
  <c r="W187" i="5"/>
  <c r="W186" i="5"/>
  <c r="W185" i="5"/>
  <c r="W184" i="5"/>
  <c r="W183" i="5"/>
  <c r="V191" i="5"/>
  <c r="V190" i="5"/>
  <c r="V189" i="5"/>
  <c r="V188" i="5"/>
  <c r="V187" i="5"/>
  <c r="V186" i="5"/>
  <c r="V185" i="5"/>
  <c r="V184" i="5"/>
  <c r="V183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V169" i="5"/>
  <c r="U169" i="5"/>
  <c r="W177" i="5"/>
  <c r="V177" i="5"/>
  <c r="U177" i="5"/>
  <c r="T177" i="5"/>
  <c r="S177" i="5"/>
  <c r="W176" i="5"/>
  <c r="V176" i="5"/>
  <c r="U176" i="5"/>
  <c r="T176" i="5"/>
  <c r="S176" i="5"/>
  <c r="W175" i="5"/>
  <c r="V175" i="5"/>
  <c r="U175" i="5"/>
  <c r="T175" i="5"/>
  <c r="S175" i="5"/>
  <c r="W174" i="5"/>
  <c r="V174" i="5"/>
  <c r="U174" i="5"/>
  <c r="T174" i="5"/>
  <c r="S174" i="5"/>
  <c r="W173" i="5"/>
  <c r="V173" i="5"/>
  <c r="U173" i="5"/>
  <c r="T173" i="5"/>
  <c r="S173" i="5"/>
  <c r="W172" i="5"/>
  <c r="V172" i="5"/>
  <c r="U172" i="5"/>
  <c r="T172" i="5"/>
  <c r="S172" i="5"/>
  <c r="W171" i="5"/>
  <c r="V171" i="5"/>
  <c r="U171" i="5"/>
  <c r="T171" i="5"/>
  <c r="S171" i="5"/>
  <c r="W170" i="5"/>
  <c r="V170" i="5"/>
  <c r="U170" i="5"/>
  <c r="T170" i="5"/>
  <c r="S170" i="5"/>
  <c r="W169" i="5"/>
  <c r="T169" i="5"/>
  <c r="S169" i="5"/>
  <c r="E169" i="5"/>
  <c r="F169" i="5"/>
  <c r="G169" i="5"/>
  <c r="H169" i="5"/>
  <c r="E170" i="5"/>
  <c r="F170" i="5"/>
  <c r="G170" i="5"/>
  <c r="H170" i="5"/>
  <c r="E171" i="5"/>
  <c r="F171" i="5"/>
  <c r="G171" i="5"/>
  <c r="H171" i="5"/>
  <c r="E172" i="5"/>
  <c r="F172" i="5"/>
  <c r="G172" i="5"/>
  <c r="H172" i="5"/>
  <c r="E173" i="5"/>
  <c r="F173" i="5"/>
  <c r="G173" i="5"/>
  <c r="H173" i="5"/>
  <c r="E174" i="5"/>
  <c r="F174" i="5"/>
  <c r="G174" i="5"/>
  <c r="H174" i="5"/>
  <c r="E175" i="5"/>
  <c r="F175" i="5"/>
  <c r="G175" i="5"/>
  <c r="H175" i="5"/>
  <c r="E176" i="5"/>
  <c r="F176" i="5"/>
  <c r="G176" i="5"/>
  <c r="H176" i="5"/>
  <c r="E177" i="5"/>
  <c r="F177" i="5"/>
  <c r="G177" i="5"/>
  <c r="H177" i="5"/>
  <c r="D177" i="5"/>
  <c r="D176" i="5"/>
  <c r="D175" i="5"/>
  <c r="D174" i="5"/>
  <c r="D173" i="5"/>
  <c r="D172" i="5"/>
  <c r="D171" i="5"/>
  <c r="D170" i="5"/>
  <c r="D169" i="5"/>
  <c r="T154" i="5"/>
  <c r="S154" i="5"/>
  <c r="W162" i="5"/>
  <c r="V162" i="5"/>
  <c r="U162" i="5"/>
  <c r="T162" i="5"/>
  <c r="S162" i="5"/>
  <c r="W161" i="5"/>
  <c r="V161" i="5"/>
  <c r="U161" i="5"/>
  <c r="T161" i="5"/>
  <c r="S161" i="5"/>
  <c r="W160" i="5"/>
  <c r="V160" i="5"/>
  <c r="U160" i="5"/>
  <c r="T160" i="5"/>
  <c r="S160" i="5"/>
  <c r="W159" i="5"/>
  <c r="V159" i="5"/>
  <c r="U159" i="5"/>
  <c r="T159" i="5"/>
  <c r="S159" i="5"/>
  <c r="W158" i="5"/>
  <c r="V158" i="5"/>
  <c r="U158" i="5"/>
  <c r="T158" i="5"/>
  <c r="S158" i="5"/>
  <c r="W157" i="5"/>
  <c r="V157" i="5"/>
  <c r="U157" i="5"/>
  <c r="T157" i="5"/>
  <c r="S157" i="5"/>
  <c r="W156" i="5"/>
  <c r="V156" i="5"/>
  <c r="U156" i="5"/>
  <c r="T156" i="5"/>
  <c r="S156" i="5"/>
  <c r="W155" i="5"/>
  <c r="V155" i="5"/>
  <c r="U155" i="5"/>
  <c r="T155" i="5"/>
  <c r="S155" i="5"/>
  <c r="W154" i="5"/>
  <c r="V154" i="5"/>
  <c r="U154" i="5"/>
  <c r="E162" i="5"/>
  <c r="F162" i="5"/>
  <c r="G162" i="5"/>
  <c r="H162" i="5"/>
  <c r="D162" i="5"/>
  <c r="E161" i="5"/>
  <c r="F161" i="5"/>
  <c r="G161" i="5"/>
  <c r="H161" i="5"/>
  <c r="D161" i="5"/>
  <c r="E154" i="5"/>
  <c r="F154" i="5"/>
  <c r="G154" i="5"/>
  <c r="H154" i="5"/>
  <c r="D154" i="5"/>
  <c r="E155" i="5"/>
  <c r="F155" i="5"/>
  <c r="G155" i="5"/>
  <c r="H155" i="5"/>
  <c r="D155" i="5"/>
  <c r="N165" i="5"/>
  <c r="M165" i="5"/>
  <c r="H156" i="5"/>
  <c r="G156" i="5"/>
  <c r="E156" i="5"/>
  <c r="D156" i="5"/>
  <c r="H157" i="5"/>
  <c r="G157" i="5"/>
  <c r="H158" i="5"/>
  <c r="G158" i="5"/>
  <c r="H159" i="5"/>
  <c r="G159" i="5"/>
  <c r="H160" i="5"/>
  <c r="G160" i="5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491" i="1"/>
  <c r="K33" i="2"/>
  <c r="K35" i="2"/>
  <c r="K36" i="2"/>
  <c r="J33" i="2"/>
  <c r="J34" i="2"/>
  <c r="L32" i="2"/>
  <c r="K32" i="2"/>
  <c r="F156" i="5"/>
  <c r="F157" i="5"/>
  <c r="E157" i="5"/>
  <c r="F158" i="5"/>
  <c r="E158" i="5"/>
  <c r="F159" i="5"/>
  <c r="E159" i="5"/>
  <c r="F160" i="5"/>
  <c r="E160" i="5"/>
  <c r="D157" i="5"/>
  <c r="D158" i="5"/>
  <c r="D159" i="5"/>
  <c r="D160" i="5"/>
  <c r="J490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52" i="1"/>
  <c r="J368" i="1"/>
  <c r="J373" i="1"/>
  <c r="J281" i="1"/>
  <c r="J280" i="1"/>
  <c r="J375" i="1"/>
  <c r="J374" i="1"/>
  <c r="J372" i="1"/>
  <c r="J371" i="1"/>
  <c r="J370" i="1"/>
  <c r="J369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19" i="1"/>
  <c r="J203" i="1"/>
  <c r="J204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4" i="1"/>
  <c r="J163" i="1"/>
  <c r="J162" i="1"/>
  <c r="J161" i="1"/>
  <c r="J160" i="1"/>
  <c r="J165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1" i="1"/>
  <c r="J130" i="1"/>
  <c r="J132" i="1"/>
  <c r="J129" i="1"/>
  <c r="J128" i="1"/>
  <c r="J127" i="1"/>
  <c r="J126" i="1"/>
  <c r="J125" i="1"/>
  <c r="J124" i="1"/>
  <c r="J123" i="1"/>
  <c r="J2" i="1"/>
  <c r="J3" i="1"/>
  <c r="J4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121" i="1"/>
  <c r="J1122" i="1"/>
  <c r="J1123" i="1"/>
  <c r="J1124" i="1"/>
  <c r="J1125" i="1"/>
  <c r="J1126" i="1"/>
  <c r="J1127" i="1"/>
  <c r="J1128" i="1"/>
  <c r="J1129" i="1"/>
  <c r="J1130" i="1"/>
  <c r="J1131" i="1"/>
  <c r="J5" i="1"/>
  <c r="J6" i="1"/>
  <c r="J7" i="1"/>
  <c r="J8" i="1"/>
  <c r="J11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4" i="1"/>
  <c r="J39" i="1"/>
  <c r="J40" i="1"/>
  <c r="J41" i="1"/>
  <c r="J42" i="1"/>
  <c r="J4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</calcChain>
</file>

<file path=xl/sharedStrings.xml><?xml version="1.0" encoding="utf-8"?>
<sst xmlns="http://schemas.openxmlformats.org/spreadsheetml/2006/main" count="4176" uniqueCount="268">
  <si>
    <t>tree</t>
  </si>
  <si>
    <t>girth_cm</t>
  </si>
  <si>
    <t>forest</t>
  </si>
  <si>
    <t>planted</t>
  </si>
  <si>
    <t>date_planted</t>
  </si>
  <si>
    <t>date_measured</t>
  </si>
  <si>
    <t>species</t>
  </si>
  <si>
    <t>front</t>
  </si>
  <si>
    <t>sbg</t>
  </si>
  <si>
    <t>new_forest</t>
  </si>
  <si>
    <t>tw</t>
  </si>
  <si>
    <t>sm</t>
  </si>
  <si>
    <t>wm</t>
  </si>
  <si>
    <t>fg</t>
  </si>
  <si>
    <t>bg</t>
  </si>
  <si>
    <t>brbx</t>
  </si>
  <si>
    <t>blbu</t>
  </si>
  <si>
    <t>measured</t>
  </si>
  <si>
    <t>ht_m</t>
  </si>
  <si>
    <t>sbg_1</t>
  </si>
  <si>
    <t>flg_1</t>
  </si>
  <si>
    <t>blbu_1</t>
  </si>
  <si>
    <t>tw_1</t>
  </si>
  <si>
    <t>f17</t>
  </si>
  <si>
    <t>f19</t>
  </si>
  <si>
    <t>f35</t>
  </si>
  <si>
    <t>f22</t>
  </si>
  <si>
    <t>f16</t>
  </si>
  <si>
    <t>f24</t>
  </si>
  <si>
    <t>f26</t>
  </si>
  <si>
    <t>f33</t>
  </si>
  <si>
    <t>f20</t>
  </si>
  <si>
    <t>f34</t>
  </si>
  <si>
    <t>f31</t>
  </si>
  <si>
    <t>f5</t>
  </si>
  <si>
    <t>f10</t>
  </si>
  <si>
    <t>f29</t>
  </si>
  <si>
    <t>f2</t>
  </si>
  <si>
    <t>f30</t>
  </si>
  <si>
    <t>f14</t>
  </si>
  <si>
    <t>f12</t>
  </si>
  <si>
    <t>f25</t>
  </si>
  <si>
    <t>f32</t>
  </si>
  <si>
    <t>f8</t>
  </si>
  <si>
    <t>f13</t>
  </si>
  <si>
    <t>f4</t>
  </si>
  <si>
    <t>f9</t>
  </si>
  <si>
    <t>f27</t>
  </si>
  <si>
    <t>f21</t>
  </si>
  <si>
    <t>f15</t>
  </si>
  <si>
    <t>f6</t>
  </si>
  <si>
    <t>f7</t>
  </si>
  <si>
    <t>f28</t>
  </si>
  <si>
    <t>f3</t>
  </si>
  <si>
    <t>f18</t>
  </si>
  <si>
    <t>n1</t>
  </si>
  <si>
    <t>n2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</si>
  <si>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</si>
  <si>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</si>
  <si>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</si>
  <si>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</si>
  <si>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</si>
  <si>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</si>
  <si>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</si>
  <si>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</si>
  <si>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</si>
  <si>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</si>
  <si>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</si>
  <si>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</si>
  <si>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</si>
  <si>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</si>
  <si>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</si>
  <si>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</si>
  <si>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</si>
  <si>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</si>
  <si>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</si>
  <si>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</si>
  <si>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</si>
  <si>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</si>
  <si>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</si>
  <si>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</si>
  <si>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</si>
  <si>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</si>
  <si>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</si>
  <si>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</si>
  <si>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</si>
  <si>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</si>
  <si>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</si>
  <si>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</si>
  <si>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</si>
  <si>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</si>
  <si>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</si>
  <si>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</si>
  <si>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</si>
  <si>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</si>
  <si>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</si>
  <si>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</si>
  <si>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</si>
  <si>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</si>
  <si>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</si>
  <si>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</si>
  <si>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</si>
  <si>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</si>
  <si>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</si>
  <si>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</si>
  <si>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</si>
  <si>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</si>
  <si>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</si>
  <si>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</si>
  <si>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</si>
  <si>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</si>
  <si>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</si>
  <si>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</si>
  <si>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</si>
  <si>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</si>
  <si>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</si>
  <si>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</si>
  <si>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</si>
  <si>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</si>
  <si>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</si>
  <si>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n69</t>
  </si>
  <si>
    <t>n70</t>
  </si>
  <si>
    <t>n71</t>
  </si>
  <si>
    <t>n72</t>
  </si>
  <si>
    <t>n73</t>
  </si>
  <si>
    <t>n74</t>
  </si>
  <si>
    <t>n75</t>
  </si>
  <si>
    <t>n76</t>
  </si>
  <si>
    <t>n78</t>
  </si>
  <si>
    <t>n79</t>
  </si>
  <si>
    <t>n80</t>
  </si>
  <si>
    <t>n80.5</t>
  </si>
  <si>
    <t>n81</t>
  </si>
  <si>
    <t>n82</t>
  </si>
  <si>
    <t>n83</t>
  </si>
  <si>
    <t>n84</t>
  </si>
  <si>
    <t>n85</t>
  </si>
  <si>
    <t>n86</t>
  </si>
  <si>
    <t>n87</t>
  </si>
  <si>
    <t>n88</t>
  </si>
  <si>
    <t>n3</t>
  </si>
  <si>
    <t>n4</t>
  </si>
  <si>
    <t>n89</t>
  </si>
  <si>
    <t>f1</t>
  </si>
  <si>
    <t>years</t>
  </si>
  <si>
    <t>brokentop</t>
  </si>
  <si>
    <t>flg</t>
  </si>
  <si>
    <t>bang</t>
  </si>
  <si>
    <t>exist frg</t>
  </si>
  <si>
    <t>brbx_1</t>
  </si>
  <si>
    <t>flg_2</t>
  </si>
  <si>
    <t>flg_3</t>
  </si>
  <si>
    <t>sm_1</t>
  </si>
  <si>
    <t>n47.1</t>
  </si>
  <si>
    <t>n47.2</t>
  </si>
  <si>
    <t>n61.1</t>
  </si>
  <si>
    <t>Forest</t>
  </si>
  <si>
    <t>Camp forest</t>
  </si>
  <si>
    <t>Tree No.</t>
  </si>
  <si>
    <t>East Bdry</t>
  </si>
  <si>
    <t>f36a</t>
  </si>
  <si>
    <t>f36b</t>
  </si>
  <si>
    <t xml:space="preserve"> 1 of 2 stems</t>
  </si>
  <si>
    <t xml:space="preserve"> 2 of 2 stems</t>
  </si>
  <si>
    <t>above fork</t>
  </si>
  <si>
    <t>n68</t>
  </si>
  <si>
    <t>n87.1</t>
  </si>
  <si>
    <t>n83.1</t>
  </si>
  <si>
    <t>notes</t>
  </si>
  <si>
    <t>oh.can</t>
  </si>
  <si>
    <t>near dead</t>
  </si>
  <si>
    <t>1 of 2 stems</t>
  </si>
  <si>
    <t>2 of 2 stems</t>
  </si>
  <si>
    <t>dead</t>
  </si>
  <si>
    <t>n77.1</t>
  </si>
  <si>
    <t>h1</t>
  </si>
  <si>
    <t>hill_forest</t>
  </si>
  <si>
    <t>gg</t>
  </si>
  <si>
    <t>h2</t>
  </si>
  <si>
    <t>h3</t>
  </si>
  <si>
    <t>spg</t>
  </si>
  <si>
    <t>h4</t>
  </si>
  <si>
    <t>h5</t>
  </si>
  <si>
    <t>h6</t>
  </si>
  <si>
    <t>h7</t>
  </si>
  <si>
    <t>h8</t>
  </si>
  <si>
    <t>h9</t>
  </si>
  <si>
    <t>h10</t>
  </si>
  <si>
    <t>h11</t>
  </si>
  <si>
    <t>poor form</t>
  </si>
  <si>
    <t>h12</t>
  </si>
  <si>
    <t>h13</t>
  </si>
  <si>
    <t>h14</t>
  </si>
  <si>
    <t>h15</t>
  </si>
  <si>
    <t>h16</t>
  </si>
  <si>
    <t>h17</t>
  </si>
  <si>
    <t>h18</t>
  </si>
  <si>
    <t>h19</t>
  </si>
  <si>
    <r>
      <rPr>
        <b/>
        <sz val="10"/>
        <rFont val="Verdana"/>
      </rPr>
      <t>2010_</t>
    </r>
    <r>
      <rPr>
        <b/>
        <sz val="10"/>
        <rFont val="Verdana"/>
      </rPr>
      <t>girth_cm</t>
    </r>
  </si>
  <si>
    <r>
      <rPr>
        <b/>
        <sz val="10"/>
        <rFont val="Verdana"/>
      </rPr>
      <t>2010</t>
    </r>
    <r>
      <rPr>
        <b/>
        <sz val="10"/>
        <rFont val="Verdana"/>
      </rPr>
      <t>ht_m</t>
    </r>
  </si>
  <si>
    <r>
      <rPr>
        <b/>
        <sz val="10"/>
        <rFont val="Verdana"/>
      </rPr>
      <t>2011</t>
    </r>
    <r>
      <rPr>
        <b/>
        <sz val="10"/>
        <rFont val="Verdana"/>
      </rPr>
      <t>girth_cm</t>
    </r>
  </si>
  <si>
    <r>
      <rPr>
        <b/>
        <sz val="10"/>
        <rFont val="Verdana"/>
      </rPr>
      <t>2011</t>
    </r>
    <r>
      <rPr>
        <b/>
        <sz val="10"/>
        <rFont val="Verdana"/>
      </rPr>
      <t>ht_m</t>
    </r>
  </si>
  <si>
    <r>
      <rPr>
        <b/>
        <sz val="10"/>
        <rFont val="Verdana"/>
      </rPr>
      <t>2012</t>
    </r>
    <r>
      <rPr>
        <b/>
        <sz val="10"/>
        <rFont val="Verdana"/>
      </rPr>
      <t>girth_cm</t>
    </r>
  </si>
  <si>
    <r>
      <rPr>
        <b/>
        <sz val="10"/>
        <rFont val="Verdana"/>
      </rPr>
      <t>2013</t>
    </r>
    <r>
      <rPr>
        <b/>
        <sz val="10"/>
        <rFont val="Verdana"/>
      </rPr>
      <t>girth_cm</t>
    </r>
  </si>
  <si>
    <r>
      <rPr>
        <b/>
        <sz val="10"/>
        <rFont val="Verdana"/>
      </rPr>
      <t>2013</t>
    </r>
    <r>
      <rPr>
        <b/>
        <sz val="10"/>
        <rFont val="Verdana"/>
      </rPr>
      <t>ht_m</t>
    </r>
  </si>
  <si>
    <r>
      <t>2012</t>
    </r>
    <r>
      <rPr>
        <b/>
        <sz val="10"/>
        <rFont val="Verdana"/>
      </rPr>
      <t>ht_m</t>
    </r>
  </si>
  <si>
    <t>90th percentile</t>
  </si>
  <si>
    <t>75th percentile</t>
  </si>
  <si>
    <t>50th percentile</t>
  </si>
  <si>
    <t>25th percentile</t>
  </si>
  <si>
    <t>10th percentile</t>
  </si>
  <si>
    <t>increment</t>
  </si>
  <si>
    <t>cm girth</t>
  </si>
  <si>
    <t>m high</t>
  </si>
  <si>
    <t>m^3</t>
  </si>
  <si>
    <t>tonnes C</t>
  </si>
  <si>
    <r>
      <t>2014</t>
    </r>
    <r>
      <rPr>
        <b/>
        <sz val="10"/>
        <rFont val="Verdana"/>
      </rPr>
      <t>girth_cm</t>
    </r>
  </si>
  <si>
    <t>dying</t>
  </si>
  <si>
    <r>
      <t>2014</t>
    </r>
    <r>
      <rPr>
        <b/>
        <sz val="10"/>
        <rFont val="Verdana"/>
      </rPr>
      <t>ht_m</t>
    </r>
  </si>
  <si>
    <t>cov13</t>
  </si>
  <si>
    <t>cov14</t>
  </si>
  <si>
    <t>cov12</t>
  </si>
  <si>
    <t>max</t>
  </si>
  <si>
    <t>95th percentile</t>
  </si>
  <si>
    <t>5th percentile</t>
  </si>
  <si>
    <t>min</t>
  </si>
  <si>
    <r>
      <t>2010_ht_</t>
    </r>
    <r>
      <rPr>
        <b/>
        <sz val="10"/>
        <rFont val="Verdana"/>
      </rPr>
      <t>m</t>
    </r>
  </si>
  <si>
    <r>
      <t>2011_ht_</t>
    </r>
    <r>
      <rPr>
        <b/>
        <sz val="10"/>
        <rFont val="Verdana"/>
      </rPr>
      <t>m</t>
    </r>
  </si>
  <si>
    <r>
      <t>2012_ht_</t>
    </r>
    <r>
      <rPr>
        <b/>
        <sz val="10"/>
        <rFont val="Verdana"/>
      </rPr>
      <t>m</t>
    </r>
  </si>
  <si>
    <r>
      <t>2013_ht_</t>
    </r>
    <r>
      <rPr>
        <b/>
        <sz val="10"/>
        <rFont val="Verdana"/>
      </rPr>
      <t>m</t>
    </r>
  </si>
  <si>
    <r>
      <t>2014_ht_</t>
    </r>
    <r>
      <rPr>
        <b/>
        <sz val="10"/>
        <rFont val="Verdana"/>
      </rPr>
      <t>m</t>
    </r>
  </si>
  <si>
    <t>NEW FOREST</t>
  </si>
  <si>
    <t>FRONT FOREST</t>
  </si>
  <si>
    <t>HILL FOREST</t>
  </si>
  <si>
    <t>girt</t>
  </si>
  <si>
    <t>ht</t>
  </si>
  <si>
    <t>g-inc</t>
  </si>
  <si>
    <t>h-inc</t>
  </si>
  <si>
    <t>av.cov</t>
  </si>
  <si>
    <t>av.inc.girth</t>
  </si>
  <si>
    <t>x-row</t>
  </si>
  <si>
    <t>y-row</t>
  </si>
  <si>
    <r>
      <t>2015</t>
    </r>
    <r>
      <rPr>
        <b/>
        <sz val="10"/>
        <rFont val="Verdana"/>
      </rPr>
      <t>girth_cm</t>
    </r>
  </si>
  <si>
    <t>cov15</t>
  </si>
  <si>
    <r>
      <t>2015</t>
    </r>
    <r>
      <rPr>
        <b/>
        <sz val="10"/>
        <rFont val="Verdana"/>
      </rPr>
      <t>ht_m</t>
    </r>
  </si>
  <si>
    <r>
      <t>2015_ht_</t>
    </r>
    <r>
      <rPr>
        <b/>
        <sz val="10"/>
        <rFont val="Verdana"/>
      </rPr>
      <t>m</t>
    </r>
  </si>
  <si>
    <t>cover</t>
  </si>
  <si>
    <t>NA</t>
  </si>
  <si>
    <t>av.inc.ht</t>
  </si>
  <si>
    <t>2015_ht_m</t>
  </si>
  <si>
    <t>cut</t>
  </si>
  <si>
    <t>CUT</t>
  </si>
  <si>
    <t>DEAD</t>
  </si>
  <si>
    <t>TO CUT?</t>
  </si>
  <si>
    <t>girth</t>
  </si>
  <si>
    <t>2016girth_cm</t>
  </si>
  <si>
    <t>cov16</t>
  </si>
  <si>
    <t>new forest</t>
  </si>
  <si>
    <t>Hill forest</t>
  </si>
  <si>
    <t>2016_ht_m</t>
  </si>
  <si>
    <t>2016ht_m</t>
  </si>
  <si>
    <t>avcan</t>
  </si>
  <si>
    <t>avg</t>
  </si>
  <si>
    <t>avht</t>
  </si>
  <si>
    <t>80 &gt; Bulge, 92</t>
  </si>
  <si>
    <t>BROKEN</t>
  </si>
  <si>
    <t>cov17</t>
  </si>
  <si>
    <t>2017girth_cm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</si>
</sst>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applyNumberFormat="1"/>
    <xf numFmtId="0" fontId="1" fillId="0" borderId="0" xfId="0" applyFont="1"/>
    <xf numFmtId="0" fontId="0" fillId="2" borderId="0" xfId="0" applyFill="1"/>
    <xf numFmtId="14" fontId="6" fillId="0" borderId="0" xfId="0" applyNumberFormat="1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2" borderId="0" xfId="0" applyNumberFormat="1" applyFill="1"/>
    <xf numFmtId="0" fontId="9" fillId="0" borderId="0" xfId="0" applyFont="1" applyAlignment="1">
      <alignment wrapText="1"/>
    </xf>
    <xf numFmtId="14" fontId="2" fillId="0" borderId="0" xfId="0" applyNumberFormat="1" applyFont="1"/>
    <xf numFmtId="14" fontId="2" fillId="2" borderId="0" xfId="0" applyNumberFormat="1" applyFont="1" applyFill="1"/>
    <xf numFmtId="0" fontId="2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(2)'!$S$2:$Y$2</c:f>
              <c:numCache>
                <c:formatCode>General</c:formatCode>
                <c:ptCount val="7"/>
                <c:pt idx="1">
                  <c:v>21.1</c:v>
                </c:pt>
                <c:pt idx="2">
                  <c:v>24.0</c:v>
                </c:pt>
                <c:pt idx="3">
                  <c:v>24.3</c:v>
                </c:pt>
                <c:pt idx="4">
                  <c:v>26.3</c:v>
                </c:pt>
                <c:pt idx="5">
                  <c:v>26.4</c:v>
                </c:pt>
                <c:pt idx="6">
                  <c:v>27.6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(2)'!$S$3:$Y$3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(2)'!$S$4:$Y$4</c:f>
              <c:numCache>
                <c:formatCode>General</c:formatCode>
                <c:ptCount val="7"/>
                <c:pt idx="3">
                  <c:v>20.2</c:v>
                </c:pt>
                <c:pt idx="4">
                  <c:v>19.5</c:v>
                </c:pt>
                <c:pt idx="5">
                  <c:v>19.5</c:v>
                </c:pt>
                <c:pt idx="6">
                  <c:v>22.5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(2)'!$S$5:$Y$5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(2)'!$S$6:$Y$6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(2)'!$S$7:$Y$7</c:f>
              <c:numCache>
                <c:formatCode>General</c:formatCode>
                <c:ptCount val="7"/>
                <c:pt idx="5">
                  <c:v>26.0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(2)'!$S$8:$Y$8</c:f>
              <c:numCache>
                <c:formatCode>General</c:formatCode>
                <c:ptCount val="7"/>
                <c:pt idx="3">
                  <c:v>20.7</c:v>
                </c:pt>
                <c:pt idx="4">
                  <c:v>21.0</c:v>
                </c:pt>
                <c:pt idx="5">
                  <c:v>22.8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(2)'!$S$9:$Y$9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(2)'!$S$10:$Y$10</c:f>
              <c:numCache>
                <c:formatCode>General</c:formatCode>
                <c:ptCount val="7"/>
                <c:pt idx="0">
                  <c:v>19.0</c:v>
                </c:pt>
                <c:pt idx="1">
                  <c:v>18.0</c:v>
                </c:pt>
                <c:pt idx="2">
                  <c:v>21.3</c:v>
                </c:pt>
                <c:pt idx="3">
                  <c:v>22.4</c:v>
                </c:pt>
                <c:pt idx="4">
                  <c:v>22.7</c:v>
                </c:pt>
                <c:pt idx="5">
                  <c:v>24.3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(2)'!$S$11:$Y$11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(2)'!$S$12:$Y$12</c:f>
              <c:numCache>
                <c:formatCode>General</c:formatCode>
                <c:ptCount val="7"/>
                <c:pt idx="5">
                  <c:v>24.3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(2)'!$S$13:$Y$13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(2)'!$S$14:$Y$14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(2)'!$S$15:$Y$15</c:f>
              <c:numCache>
                <c:formatCode>General</c:formatCode>
                <c:ptCount val="7"/>
                <c:pt idx="5">
                  <c:v>22.5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(2)'!$S$16:$Y$16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(2)'!$S$17:$Y$17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(2)'!$S$18:$Y$18</c:f>
              <c:numCache>
                <c:formatCode>General</c:formatCode>
                <c:ptCount val="7"/>
                <c:pt idx="3">
                  <c:v>20.4</c:v>
                </c:pt>
                <c:pt idx="4">
                  <c:v>21.2</c:v>
                </c:pt>
                <c:pt idx="5">
                  <c:v>23.2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(2)'!$S$19:$Y$19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(2)'!$S$20:$Y$20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(2)'!$S$21:$Y$21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(2)'!$S$22:$Y$22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(2)'!$S$23:$Y$23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(2)'!$S$24:$Y$24</c:f>
              <c:numCache>
                <c:formatCode>General</c:formatCode>
                <c:ptCount val="7"/>
                <c:pt idx="5">
                  <c:v>24.0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(2)'!$S$25:$Y$25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(2)'!$S$26:$Y$26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(2)'!$S$27:$Y$27</c:f>
              <c:numCache>
                <c:formatCode>General</c:formatCode>
                <c:ptCount val="7"/>
                <c:pt idx="1">
                  <c:v>20.5</c:v>
                </c:pt>
                <c:pt idx="2">
                  <c:v>21.2</c:v>
                </c:pt>
                <c:pt idx="3">
                  <c:v>21.0</c:v>
                </c:pt>
                <c:pt idx="4">
                  <c:v>23.6</c:v>
                </c:pt>
                <c:pt idx="5">
                  <c:v>23.2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(2)'!$S$28:$Y$28</c:f>
              <c:numCache>
                <c:formatCode>General</c:formatCode>
                <c:ptCount val="7"/>
                <c:pt idx="3">
                  <c:v>13.2</c:v>
                </c:pt>
                <c:pt idx="4">
                  <c:v>14.7</c:v>
                </c:pt>
                <c:pt idx="5">
                  <c:v>14.8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(2)'!$S$29:$Y$29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(2)'!$S$30:$Y$30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(2)'!$S$31:$Y$31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(2)'!$S$32:$Y$32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(2)'!$S$33:$Y$33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(2)'!$S$34:$Y$34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(2)'!$S$35:$Y$35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(2)'!$S$36:$Y$36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(2)'!$S$37:$Y$37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(2)'!$S$38:$Y$38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(2)'!$S$39:$Y$39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(2)'!$S$40:$Y$40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(2)'!$S$41:$Y$41</c:f>
              <c:numCache>
                <c:formatCode>General</c:formatCode>
                <c:ptCount val="7"/>
                <c:pt idx="0">
                  <c:v>8.0</c:v>
                </c:pt>
                <c:pt idx="1">
                  <c:v>9.6</c:v>
                </c:pt>
                <c:pt idx="2">
                  <c:v>10.4</c:v>
                </c:pt>
                <c:pt idx="3">
                  <c:v>11.2</c:v>
                </c:pt>
                <c:pt idx="4">
                  <c:v>12.0</c:v>
                </c:pt>
                <c:pt idx="5">
                  <c:v>12.75</c:v>
                </c:pt>
                <c:pt idx="6">
                  <c:v>13.6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(2)'!$S$42:$Y$42</c:f>
              <c:numCache>
                <c:formatCode>General</c:formatCode>
                <c:ptCount val="7"/>
                <c:pt idx="0">
                  <c:v>5.3</c:v>
                </c:pt>
                <c:pt idx="1">
                  <c:v>7.0</c:v>
                </c:pt>
                <c:pt idx="2">
                  <c:v>8.25</c:v>
                </c:pt>
                <c:pt idx="3">
                  <c:v>8.6</c:v>
                </c:pt>
                <c:pt idx="4">
                  <c:v>9.6</c:v>
                </c:pt>
                <c:pt idx="5">
                  <c:v>10.3</c:v>
                </c:pt>
                <c:pt idx="6">
                  <c:v>11.2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(2)'!$S$43:$Y$43</c:f>
              <c:numCache>
                <c:formatCode>General</c:formatCode>
                <c:ptCount val="7"/>
                <c:pt idx="0">
                  <c:v>2.5</c:v>
                </c:pt>
                <c:pt idx="1">
                  <c:v>2.8</c:v>
                </c:pt>
                <c:pt idx="2">
                  <c:v>3.45</c:v>
                </c:pt>
                <c:pt idx="3">
                  <c:v>3.9</c:v>
                </c:pt>
                <c:pt idx="4">
                  <c:v>4.6</c:v>
                </c:pt>
                <c:pt idx="5">
                  <c:v>4.8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(2)'!$S$44:$Y$44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(2)'!$S$45:$Y$45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(2)'!$S$46:$Y$46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(2)'!$S$47:$Y$47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(2)'!$S$48:$Y$48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(2)'!$S$49:$Y$49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(2)'!$S$50:$Y$50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(2)'!$S$51:$Y$51</c:f>
              <c:numCache>
                <c:formatCode>General</c:formatCode>
                <c:ptCount val="7"/>
                <c:pt idx="0">
                  <c:v>3.2</c:v>
                </c:pt>
                <c:pt idx="1">
                  <c:v>3.6</c:v>
                </c:pt>
                <c:pt idx="2">
                  <c:v>4.0</c:v>
                </c:pt>
                <c:pt idx="3">
                  <c:v>4.2</c:v>
                </c:pt>
                <c:pt idx="4">
                  <c:v>4.7</c:v>
                </c:pt>
                <c:pt idx="5">
                  <c:v>5.8</c:v>
                </c:pt>
                <c:pt idx="6">
                  <c:v>6.2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(2)'!$S$52:$Y$52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(2)'!$S$53:$Y$53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(2)'!$S$54:$Y$54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(2)'!$S$55:$Y$55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(2)'!$S$56:$Y$56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(2)'!$S$57:$Y$57</c:f>
              <c:numCache>
                <c:formatCode>General</c:formatCode>
                <c:ptCount val="7"/>
                <c:pt idx="0">
                  <c:v>3.93</c:v>
                </c:pt>
                <c:pt idx="1">
                  <c:v>4.7</c:v>
                </c:pt>
                <c:pt idx="2">
                  <c:v>5.1</c:v>
                </c:pt>
                <c:pt idx="3">
                  <c:v>5.6</c:v>
                </c:pt>
                <c:pt idx="4">
                  <c:v>6.3</c:v>
                </c:pt>
                <c:pt idx="5">
                  <c:v>6.8</c:v>
                </c:pt>
                <c:pt idx="6">
                  <c:v>8.0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(2)'!$S$58:$Y$58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(2)'!$S$59:$Y$59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(2)'!$S$60:$Y$60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(2)'!$S$61:$Y$61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(2)'!$S$62:$Y$62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(2)'!$S$63:$Y$63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(2)'!$S$64:$Y$64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(2)'!$S$65:$Y$65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(2)'!$S$66:$Y$66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(2)'!$S$67:$Y$67</c:f>
              <c:numCache>
                <c:formatCode>General</c:formatCode>
                <c:ptCount val="7"/>
                <c:pt idx="0">
                  <c:v>11.75</c:v>
                </c:pt>
                <c:pt idx="1">
                  <c:v>13.3</c:v>
                </c:pt>
                <c:pt idx="2">
                  <c:v>17.0</c:v>
                </c:pt>
                <c:pt idx="3">
                  <c:v>18.2</c:v>
                </c:pt>
                <c:pt idx="4">
                  <c:v>19.5</c:v>
                </c:pt>
                <c:pt idx="5">
                  <c:v>20.8</c:v>
                </c:pt>
                <c:pt idx="6">
                  <c:v>22.8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(2)'!$S$68:$Y$68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(2)'!$S$69:$Y$69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(2)'!$S$70:$Y$70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(2)'!$S$71:$Y$71</c:f>
              <c:numCache>
                <c:formatCode>General</c:formatCode>
                <c:ptCount val="7"/>
                <c:pt idx="0">
                  <c:v>7.75</c:v>
                </c:pt>
                <c:pt idx="1">
                  <c:v>9.5</c:v>
                </c:pt>
                <c:pt idx="2">
                  <c:v>9.0</c:v>
                </c:pt>
                <c:pt idx="3">
                  <c:v>12.0</c:v>
                </c:pt>
                <c:pt idx="4">
                  <c:v>13.5</c:v>
                </c:pt>
                <c:pt idx="5">
                  <c:v>14.2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(2)'!$S$72:$Y$72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(2)'!$S$73:$Y$73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(2)'!$S$74:$Y$74</c:f>
              <c:numCache>
                <c:formatCode>General</c:formatCode>
                <c:ptCount val="7"/>
                <c:pt idx="6">
                  <c:v>23.0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(2)'!$S$75:$Y$75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(2)'!$S$76:$Y$76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(2)'!$S$77:$Y$77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(2)'!$S$78:$Y$78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(2)'!$S$79:$Y$79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(2)'!$S$80:$Y$80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(2)'!$S$81:$Y$81</c:f>
              <c:numCache>
                <c:formatCode>General</c:formatCode>
                <c:ptCount val="7"/>
                <c:pt idx="4">
                  <c:v>17.7</c:v>
                </c:pt>
                <c:pt idx="5">
                  <c:v>18.4</c:v>
                </c:pt>
                <c:pt idx="6">
                  <c:v>20.0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(2)'!$S$82:$Y$82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(2)'!$S$83:$Y$83</c:f>
              <c:numCache>
                <c:formatCode>General</c:formatCode>
                <c:ptCount val="7"/>
                <c:pt idx="0">
                  <c:v>6.2</c:v>
                </c:pt>
                <c:pt idx="1">
                  <c:v>8.0</c:v>
                </c:pt>
                <c:pt idx="2">
                  <c:v>11.7</c:v>
                </c:pt>
                <c:pt idx="3">
                  <c:v>13.4</c:v>
                </c:pt>
                <c:pt idx="4">
                  <c:v>14.5</c:v>
                </c:pt>
                <c:pt idx="5">
                  <c:v>15.4</c:v>
                </c:pt>
                <c:pt idx="6">
                  <c:v>16.6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(2)'!$S$84:$Y$84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(2)'!$S$85:$Y$85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(2)'!$S$86:$Y$86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(2)'!$S$87:$Y$87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(2)'!$S$88:$Y$88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(2)'!$S$89:$Y$89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(2)'!$S$90:$Y$90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(2)'!$S$91:$Y$91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(2)'!$S$92:$Y$92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(2)'!$S$93:$Y$93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(2)'!$S$94:$Y$94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(2)'!$S$95:$Y$95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(2)'!$S$96:$Y$96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95"/>
          <c:order val="9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(2)'!$S$97:$Y$97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96"/>
          <c:order val="9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(2)'!$S$98:$Y$98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97"/>
          <c:order val="9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(2)'!$S$99:$Y$99</c:f>
              <c:numCache>
                <c:formatCode>General</c:formatCode>
                <c:ptCount val="7"/>
                <c:pt idx="0">
                  <c:v>7.6</c:v>
                </c:pt>
                <c:pt idx="1">
                  <c:v>9.7</c:v>
                </c:pt>
                <c:pt idx="2">
                  <c:v>12.6</c:v>
                </c:pt>
                <c:pt idx="3">
                  <c:v>14.2</c:v>
                </c:pt>
                <c:pt idx="4">
                  <c:v>16.5</c:v>
                </c:pt>
                <c:pt idx="5">
                  <c:v>17.8</c:v>
                </c:pt>
                <c:pt idx="6">
                  <c:v>20.4</c:v>
                </c:pt>
              </c:numCache>
            </c:numRef>
          </c:val>
          <c:smooth val="0"/>
        </c:ser>
        <c:ser>
          <c:idx val="98"/>
          <c:order val="9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(2)'!$S$100:$Y$100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99"/>
          <c:order val="9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(2)'!$S$101:$Y$101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0"/>
          <c:order val="10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(2)'!$S$102:$Y$102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1"/>
          <c:order val="10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(2)'!$S$103:$Y$103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2"/>
          <c:order val="10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(2)'!$S$104:$Y$104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3"/>
          <c:order val="10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(2)'!$S$105:$Y$105</c:f>
              <c:numCache>
                <c:formatCode>General</c:formatCode>
                <c:ptCount val="7"/>
                <c:pt idx="0">
                  <c:v>4.85</c:v>
                </c:pt>
                <c:pt idx="1">
                  <c:v>6.8</c:v>
                </c:pt>
                <c:pt idx="2">
                  <c:v>8.3</c:v>
                </c:pt>
                <c:pt idx="3">
                  <c:v>9.6</c:v>
                </c:pt>
                <c:pt idx="4">
                  <c:v>11.0</c:v>
                </c:pt>
                <c:pt idx="5">
                  <c:v>12.0</c:v>
                </c:pt>
                <c:pt idx="6">
                  <c:v>13.2</c:v>
                </c:pt>
              </c:numCache>
            </c:numRef>
          </c:val>
          <c:smooth val="0"/>
        </c:ser>
        <c:ser>
          <c:idx val="104"/>
          <c:order val="10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(2)'!$S$106:$Y$106</c:f>
              <c:numCache>
                <c:formatCode>General</c:formatCode>
                <c:ptCount val="7"/>
                <c:pt idx="2">
                  <c:v>9.6</c:v>
                </c:pt>
                <c:pt idx="3">
                  <c:v>10.6</c:v>
                </c:pt>
                <c:pt idx="4">
                  <c:v>12.6</c:v>
                </c:pt>
                <c:pt idx="5">
                  <c:v>14.2</c:v>
                </c:pt>
                <c:pt idx="6">
                  <c:v>15.2</c:v>
                </c:pt>
              </c:numCache>
            </c:numRef>
          </c:val>
          <c:smooth val="0"/>
        </c:ser>
        <c:ser>
          <c:idx val="105"/>
          <c:order val="10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(2)'!$S$107:$Y$107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6"/>
          <c:order val="10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(2)'!$S$108:$Y$108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7"/>
          <c:order val="10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(2)'!$S$109:$Y$109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8"/>
          <c:order val="10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(2)'!$S$110:$Y$110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09"/>
          <c:order val="10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(2)'!$S$111:$Y$111</c:f>
              <c:numCache>
                <c:formatCode>General</c:formatCode>
                <c:ptCount val="7"/>
                <c:pt idx="0">
                  <c:v>7.1</c:v>
                </c:pt>
                <c:pt idx="1">
                  <c:v>7.5</c:v>
                </c:pt>
                <c:pt idx="2">
                  <c:v>9.2</c:v>
                </c:pt>
                <c:pt idx="3">
                  <c:v>10.2</c:v>
                </c:pt>
                <c:pt idx="4">
                  <c:v>12.3</c:v>
                </c:pt>
                <c:pt idx="5">
                  <c:v>13.2</c:v>
                </c:pt>
                <c:pt idx="6">
                  <c:v>15.4</c:v>
                </c:pt>
              </c:numCache>
            </c:numRef>
          </c:val>
          <c:smooth val="0"/>
        </c:ser>
        <c:ser>
          <c:idx val="110"/>
          <c:order val="11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(2)'!$S$112:$Y$112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11"/>
          <c:order val="11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(2)'!$S$113:$Y$113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12"/>
          <c:order val="11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(2)'!$S$114:$Y$114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13"/>
          <c:order val="11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(2)'!$S$115:$Y$115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14"/>
          <c:order val="11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(2)'!$S$116:$Y$116</c:f>
              <c:numCache>
                <c:formatCode>General</c:formatCode>
                <c:ptCount val="7"/>
                <c:pt idx="3">
                  <c:v>8.6</c:v>
                </c:pt>
                <c:pt idx="4">
                  <c:v>9.2</c:v>
                </c:pt>
                <c:pt idx="5">
                  <c:v>10.0</c:v>
                </c:pt>
                <c:pt idx="6">
                  <c:v>12.8</c:v>
                </c:pt>
              </c:numCache>
            </c:numRef>
          </c:val>
          <c:smooth val="0"/>
        </c:ser>
        <c:ser>
          <c:idx val="115"/>
          <c:order val="11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(2)'!$S$117:$Y$117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6.1</c:v>
                </c:pt>
                <c:pt idx="3">
                  <c:v>6.4</c:v>
                </c:pt>
                <c:pt idx="4">
                  <c:v>7.7</c:v>
                </c:pt>
              </c:numCache>
            </c:numRef>
          </c:val>
          <c:smooth val="0"/>
        </c:ser>
        <c:ser>
          <c:idx val="116"/>
          <c:order val="11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(2)'!$S$118:$Y$118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17"/>
          <c:order val="11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(2)'!$S$119:$Y$119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18"/>
          <c:order val="11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(2)'!$S$120:$Y$120</c:f>
              <c:numCache>
                <c:formatCode>General</c:formatCode>
                <c:ptCount val="7"/>
                <c:pt idx="3">
                  <c:v>10.2</c:v>
                </c:pt>
                <c:pt idx="4">
                  <c:v>11.8</c:v>
                </c:pt>
                <c:pt idx="5">
                  <c:v>12.8</c:v>
                </c:pt>
                <c:pt idx="6">
                  <c:v>14.8</c:v>
                </c:pt>
              </c:numCache>
            </c:numRef>
          </c:val>
          <c:smooth val="0"/>
        </c:ser>
        <c:ser>
          <c:idx val="119"/>
          <c:order val="11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(2)'!$S$121:$Y$121</c:f>
              <c:numCache>
                <c:formatCode>General</c:formatCode>
                <c:ptCount val="7"/>
                <c:pt idx="0">
                  <c:v>3.95</c:v>
                </c:pt>
                <c:pt idx="1">
                  <c:v>5.4</c:v>
                </c:pt>
                <c:pt idx="2">
                  <c:v>6.6</c:v>
                </c:pt>
                <c:pt idx="4">
                  <c:v>0.0</c:v>
                </c:pt>
              </c:numCache>
            </c:numRef>
          </c:val>
          <c:smooth val="0"/>
        </c:ser>
        <c:ser>
          <c:idx val="120"/>
          <c:order val="12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(2)'!$S$122:$Y$122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21"/>
          <c:order val="12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(2)'!$S$123:$Y$123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22"/>
          <c:order val="12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(2)'!$S$124:$Y$124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23"/>
          <c:order val="12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(2)'!$S$125:$Y$125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24"/>
          <c:order val="12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(2)'!$S$126:$Y$126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25"/>
          <c:order val="12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(2)'!$S$127:$Y$127</c:f>
              <c:numCache>
                <c:formatCode>General</c:formatCode>
                <c:ptCount val="7"/>
                <c:pt idx="0">
                  <c:v>4.95</c:v>
                </c:pt>
                <c:pt idx="1">
                  <c:v>7.2</c:v>
                </c:pt>
                <c:pt idx="2">
                  <c:v>9.2</c:v>
                </c:pt>
                <c:pt idx="3">
                  <c:v>10.0</c:v>
                </c:pt>
                <c:pt idx="4">
                  <c:v>12.0</c:v>
                </c:pt>
                <c:pt idx="5">
                  <c:v>12.0</c:v>
                </c:pt>
                <c:pt idx="6">
                  <c:v>12.6</c:v>
                </c:pt>
              </c:numCache>
            </c:numRef>
          </c:val>
          <c:smooth val="0"/>
        </c:ser>
        <c:ser>
          <c:idx val="126"/>
          <c:order val="12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(2)'!$S$128:$Y$128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27"/>
          <c:order val="12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(2)'!$S$129:$Y$129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28"/>
          <c:order val="12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(2)'!$S$130:$Y$130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29"/>
          <c:order val="12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(2)'!$S$131:$Y$131</c:f>
              <c:numCache>
                <c:formatCode>General</c:formatCode>
                <c:ptCount val="7"/>
                <c:pt idx="0">
                  <c:v>12.3</c:v>
                </c:pt>
                <c:pt idx="1">
                  <c:v>12.8</c:v>
                </c:pt>
                <c:pt idx="2">
                  <c:v>12.9</c:v>
                </c:pt>
                <c:pt idx="3">
                  <c:v>14.0</c:v>
                </c:pt>
                <c:pt idx="4">
                  <c:v>13.5</c:v>
                </c:pt>
                <c:pt idx="5">
                  <c:v>14.8</c:v>
                </c:pt>
                <c:pt idx="6">
                  <c:v>15.6</c:v>
                </c:pt>
              </c:numCache>
            </c:numRef>
          </c:val>
          <c:smooth val="0"/>
        </c:ser>
        <c:ser>
          <c:idx val="130"/>
          <c:order val="13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(2)'!$S$132:$Y$132</c:f>
              <c:numCache>
                <c:formatCode>General</c:formatCode>
                <c:ptCount val="7"/>
                <c:pt idx="3">
                  <c:v>14.8</c:v>
                </c:pt>
                <c:pt idx="4">
                  <c:v>16.0</c:v>
                </c:pt>
                <c:pt idx="5">
                  <c:v>18.0</c:v>
                </c:pt>
                <c:pt idx="6">
                  <c:v>18.0</c:v>
                </c:pt>
              </c:numCache>
            </c:numRef>
          </c:val>
          <c:smooth val="0"/>
        </c:ser>
        <c:ser>
          <c:idx val="131"/>
          <c:order val="13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(2)'!$S$133:$Y$133</c:f>
              <c:numCache>
                <c:formatCode>General</c:formatCode>
                <c:ptCount val="7"/>
                <c:pt idx="3">
                  <c:v>9.8</c:v>
                </c:pt>
                <c:pt idx="4">
                  <c:v>10.4</c:v>
                </c:pt>
                <c:pt idx="5">
                  <c:v>11.5</c:v>
                </c:pt>
                <c:pt idx="6">
                  <c:v>12.3</c:v>
                </c:pt>
              </c:numCache>
            </c:numRef>
          </c:val>
          <c:smooth val="0"/>
        </c:ser>
        <c:ser>
          <c:idx val="132"/>
          <c:order val="13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(2)'!$S$134:$Y$134</c:f>
              <c:numCache>
                <c:formatCode>General</c:formatCode>
                <c:ptCount val="7"/>
                <c:pt idx="3">
                  <c:v>10.0</c:v>
                </c:pt>
                <c:pt idx="4">
                  <c:v>10.0</c:v>
                </c:pt>
                <c:pt idx="5">
                  <c:v>10.2</c:v>
                </c:pt>
              </c:numCache>
            </c:numRef>
          </c:val>
          <c:smooth val="0"/>
        </c:ser>
        <c:ser>
          <c:idx val="133"/>
          <c:order val="13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(2)'!$S$135:$Y$135</c:f>
              <c:numCache>
                <c:formatCode>General</c:formatCode>
                <c:ptCount val="7"/>
                <c:pt idx="3">
                  <c:v>8.6</c:v>
                </c:pt>
                <c:pt idx="4">
                  <c:v>8.9</c:v>
                </c:pt>
                <c:pt idx="5">
                  <c:v>8.4</c:v>
                </c:pt>
                <c:pt idx="6">
                  <c:v>9.3</c:v>
                </c:pt>
              </c:numCache>
            </c:numRef>
          </c:val>
          <c:smooth val="0"/>
        </c:ser>
        <c:ser>
          <c:idx val="134"/>
          <c:order val="13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(2)'!$S$136:$Y$136</c:f>
              <c:numCache>
                <c:formatCode>General</c:formatCode>
                <c:ptCount val="7"/>
                <c:pt idx="5">
                  <c:v>10.5</c:v>
                </c:pt>
              </c:numCache>
            </c:numRef>
          </c:val>
          <c:smooth val="0"/>
        </c:ser>
        <c:ser>
          <c:idx val="135"/>
          <c:order val="13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(2)'!$S$137:$Y$137</c:f>
              <c:numCache>
                <c:formatCode>General</c:formatCode>
                <c:ptCount val="7"/>
                <c:pt idx="3">
                  <c:v>13.2</c:v>
                </c:pt>
                <c:pt idx="4">
                  <c:v>11.7</c:v>
                </c:pt>
                <c:pt idx="5">
                  <c:v>12.5</c:v>
                </c:pt>
                <c:pt idx="6">
                  <c:v>12.3</c:v>
                </c:pt>
              </c:numCache>
            </c:numRef>
          </c:val>
          <c:smooth val="0"/>
        </c:ser>
        <c:ser>
          <c:idx val="136"/>
          <c:order val="13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(2)'!$S$138:$Y$138</c:f>
              <c:numCache>
                <c:formatCode>General</c:formatCode>
                <c:ptCount val="7"/>
                <c:pt idx="4">
                  <c:v>13.9</c:v>
                </c:pt>
                <c:pt idx="5">
                  <c:v>14.4</c:v>
                </c:pt>
                <c:pt idx="6">
                  <c:v>15.0</c:v>
                </c:pt>
              </c:numCache>
            </c:numRef>
          </c:val>
          <c:smooth val="0"/>
        </c:ser>
        <c:ser>
          <c:idx val="137"/>
          <c:order val="13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(2)'!$S$139:$Y$139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38"/>
          <c:order val="13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(2)'!$S$140:$Y$140</c:f>
              <c:numCache>
                <c:formatCode>General</c:formatCode>
                <c:ptCount val="7"/>
                <c:pt idx="3">
                  <c:v>21.0</c:v>
                </c:pt>
                <c:pt idx="4">
                  <c:v>21.0</c:v>
                </c:pt>
                <c:pt idx="5">
                  <c:v>22.4</c:v>
                </c:pt>
                <c:pt idx="6">
                  <c:v>22.6</c:v>
                </c:pt>
              </c:numCache>
            </c:numRef>
          </c:val>
          <c:smooth val="0"/>
        </c:ser>
        <c:ser>
          <c:idx val="139"/>
          <c:order val="139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(2)'!$S$141:$Y$141</c:f>
              <c:numCache>
                <c:formatCode>General</c:formatCode>
                <c:ptCount val="7"/>
                <c:pt idx="3">
                  <c:v>15.7</c:v>
                </c:pt>
                <c:pt idx="4">
                  <c:v>16.5</c:v>
                </c:pt>
                <c:pt idx="5">
                  <c:v>17.0</c:v>
                </c:pt>
              </c:numCache>
            </c:numRef>
          </c:val>
          <c:smooth val="0"/>
        </c:ser>
        <c:ser>
          <c:idx val="140"/>
          <c:order val="140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(2)'!$S$142:$Y$142</c:f>
              <c:numCache>
                <c:formatCode>General</c:formatCode>
                <c:ptCount val="7"/>
                <c:pt idx="5">
                  <c:v>8.2</c:v>
                </c:pt>
              </c:numCache>
            </c:numRef>
          </c:val>
          <c:smooth val="0"/>
        </c:ser>
        <c:ser>
          <c:idx val="141"/>
          <c:order val="141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(2)'!$S$143:$Y$143</c:f>
              <c:numCache>
                <c:formatCode>General</c:formatCode>
                <c:ptCount val="7"/>
                <c:pt idx="5">
                  <c:v>12.9</c:v>
                </c:pt>
              </c:numCache>
            </c:numRef>
          </c:val>
          <c:smooth val="0"/>
        </c:ser>
        <c:ser>
          <c:idx val="142"/>
          <c:order val="142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(2)'!$S$144:$Y$144</c:f>
              <c:numCache>
                <c:formatCode>General</c:formatCode>
                <c:ptCount val="7"/>
                <c:pt idx="3">
                  <c:v>13.4</c:v>
                </c:pt>
                <c:pt idx="4">
                  <c:v>12.6</c:v>
                </c:pt>
                <c:pt idx="5">
                  <c:v>12.8</c:v>
                </c:pt>
              </c:numCache>
            </c:numRef>
          </c:val>
          <c:smooth val="0"/>
        </c:ser>
        <c:ser>
          <c:idx val="143"/>
          <c:order val="143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(2)'!$S$145:$Y$145</c:f>
              <c:numCache>
                <c:formatCode>General</c:formatCode>
                <c:ptCount val="7"/>
                <c:pt idx="3">
                  <c:v>18.5</c:v>
                </c:pt>
                <c:pt idx="4">
                  <c:v>19.0</c:v>
                </c:pt>
                <c:pt idx="5">
                  <c:v>19.4</c:v>
                </c:pt>
                <c:pt idx="6">
                  <c:v>19.8</c:v>
                </c:pt>
              </c:numCache>
            </c:numRef>
          </c:val>
          <c:smooth val="0"/>
        </c:ser>
        <c:ser>
          <c:idx val="144"/>
          <c:order val="144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(2)'!$S$146:$Y$146</c:f>
              <c:numCache>
                <c:formatCode>General</c:formatCode>
                <c:ptCount val="7"/>
                <c:pt idx="3">
                  <c:v>19.6</c:v>
                </c:pt>
                <c:pt idx="4">
                  <c:v>20.4</c:v>
                </c:pt>
                <c:pt idx="5">
                  <c:v>20.4</c:v>
                </c:pt>
              </c:numCache>
            </c:numRef>
          </c:val>
          <c:smooth val="0"/>
        </c:ser>
        <c:ser>
          <c:idx val="145"/>
          <c:order val="145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(2)'!$S$147:$Y$147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46"/>
          <c:order val="146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(2)'!$S$148:$Y$148</c:f>
              <c:numCache>
                <c:formatCode>General</c:formatCode>
                <c:ptCount val="7"/>
                <c:pt idx="3">
                  <c:v>19.6</c:v>
                </c:pt>
                <c:pt idx="4">
                  <c:v>20.1</c:v>
                </c:pt>
                <c:pt idx="5">
                  <c:v>22.6</c:v>
                </c:pt>
                <c:pt idx="6">
                  <c:v>22.8</c:v>
                </c:pt>
              </c:numCache>
            </c:numRef>
          </c:val>
          <c:smooth val="0"/>
        </c:ser>
        <c:ser>
          <c:idx val="147"/>
          <c:order val="147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(2)'!$S$149:$Y$149</c:f>
              <c:numCache>
                <c:formatCode>General</c:formatCode>
                <c:ptCount val="7"/>
                <c:pt idx="3">
                  <c:v>15.2</c:v>
                </c:pt>
                <c:pt idx="4">
                  <c:v>14.1</c:v>
                </c:pt>
                <c:pt idx="5">
                  <c:v>14.4</c:v>
                </c:pt>
              </c:numCache>
            </c:numRef>
          </c:val>
          <c:smooth val="0"/>
        </c:ser>
        <c:ser>
          <c:idx val="148"/>
          <c:order val="148"/>
          <c:marker>
            <c:symbol val="none"/>
          </c:marker>
          <c:cat>
            <c:strRef>
              <c:f>'repeats (2)'!$S$1:$Y$1</c:f>
              <c:strCache>
                <c:ptCount val="7"/>
                <c:pt idx="0">
                  <c:v>2010ht_m</c:v>
                </c:pt>
                <c:pt idx="1">
                  <c:v>2011ht_m</c:v>
                </c:pt>
                <c:pt idx="2">
                  <c:v>2012ht_m</c:v>
                </c:pt>
                <c:pt idx="3">
                  <c:v>2013ht_m</c:v>
                </c:pt>
                <c:pt idx="4">
                  <c:v>2014ht_m</c:v>
                </c:pt>
                <c:pt idx="5">
                  <c:v>2015ht_m</c:v>
                </c:pt>
                <c:pt idx="6">
                  <c:v>2016ht_m</c:v>
                </c:pt>
              </c:strCache>
            </c:strRef>
          </c:cat>
          <c:val>
            <c:numRef>
              <c:f>'repeats (2)'!$S$150:$Y$150</c:f>
              <c:numCache>
                <c:formatCode>General</c:formatCode>
                <c:ptCount val="7"/>
                <c:pt idx="3">
                  <c:v>17.6</c:v>
                </c:pt>
                <c:pt idx="4">
                  <c:v>16.5</c:v>
                </c:pt>
                <c:pt idx="5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94224"/>
        <c:axId val="1450898032"/>
      </c:lineChart>
      <c:catAx>
        <c:axId val="145089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0898032"/>
        <c:crosses val="autoZero"/>
        <c:auto val="1"/>
        <c:lblAlgn val="ctr"/>
        <c:lblOffset val="100"/>
        <c:noMultiLvlLbl val="0"/>
      </c:catAx>
      <c:valAx>
        <c:axId val="145089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89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'repeats (2)'!$B$154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'repeats (2)'!$D$154:$K$154</c:f>
              <c:numCache>
                <c:formatCode>General</c:formatCode>
                <c:ptCount val="8"/>
                <c:pt idx="0">
                  <c:v>40.5</c:v>
                </c:pt>
                <c:pt idx="1">
                  <c:v>51.0</c:v>
                </c:pt>
                <c:pt idx="2">
                  <c:v>62.0</c:v>
                </c:pt>
                <c:pt idx="3">
                  <c:v>68.8</c:v>
                </c:pt>
                <c:pt idx="4">
                  <c:v>76.0</c:v>
                </c:pt>
                <c:pt idx="5">
                  <c:v>81.0</c:v>
                </c:pt>
                <c:pt idx="6">
                  <c:v>89.0</c:v>
                </c:pt>
                <c:pt idx="7">
                  <c:v>95.5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'repeats (2)'!$B$155</c:f>
              <c:strCache>
                <c:ptCount val="1"/>
                <c:pt idx="0">
                  <c:v>95th percentile</c:v>
                </c:pt>
              </c:strCache>
            </c:strRef>
          </c:tx>
          <c:marker>
            <c:symbol val="none"/>
          </c:marker>
          <c:val>
            <c:numRef>
              <c:f>'repeats (2)'!$D$155:$K$155</c:f>
              <c:numCache>
                <c:formatCode>General</c:formatCode>
                <c:ptCount val="8"/>
                <c:pt idx="0">
                  <c:v>33.0</c:v>
                </c:pt>
                <c:pt idx="1">
                  <c:v>41.775</c:v>
                </c:pt>
                <c:pt idx="2">
                  <c:v>50.85</c:v>
                </c:pt>
                <c:pt idx="3">
                  <c:v>58.22</c:v>
                </c:pt>
                <c:pt idx="4">
                  <c:v>67.125</c:v>
                </c:pt>
                <c:pt idx="5">
                  <c:v>73.0</c:v>
                </c:pt>
                <c:pt idx="6">
                  <c:v>81.0</c:v>
                </c:pt>
                <c:pt idx="7">
                  <c:v>88.19999999999998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'repeats (2)'!$B$156</c:f>
              <c:strCache>
                <c:ptCount val="1"/>
                <c:pt idx="0">
                  <c:v>90th percentile</c:v>
                </c:pt>
              </c:strCache>
            </c:strRef>
          </c:tx>
          <c:marker>
            <c:symbol val="none"/>
          </c:marker>
          <c:val>
            <c:numRef>
              <c:f>'repeats (2)'!$D$156:$K$156</c:f>
              <c:numCache>
                <c:formatCode>General</c:formatCode>
                <c:ptCount val="8"/>
                <c:pt idx="0">
                  <c:v>29.5</c:v>
                </c:pt>
                <c:pt idx="1">
                  <c:v>38.85</c:v>
                </c:pt>
                <c:pt idx="2">
                  <c:v>48.80000000000001</c:v>
                </c:pt>
                <c:pt idx="3">
                  <c:v>54.8</c:v>
                </c:pt>
                <c:pt idx="4">
                  <c:v>62.0</c:v>
                </c:pt>
                <c:pt idx="5">
                  <c:v>66.0</c:v>
                </c:pt>
                <c:pt idx="6">
                  <c:v>77.7</c:v>
                </c:pt>
                <c:pt idx="7">
                  <c:v>81.30000000000001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'repeats (2)'!$B$157</c:f>
              <c:strCache>
                <c:ptCount val="1"/>
                <c:pt idx="0">
                  <c:v>75th percentile</c:v>
                </c:pt>
              </c:strCache>
            </c:strRef>
          </c:tx>
          <c:marker>
            <c:symbol val="none"/>
          </c:marker>
          <c:val>
            <c:numRef>
              <c:f>'repeats (2)'!$D$157:$K$157</c:f>
              <c:numCache>
                <c:formatCode>General</c:formatCode>
                <c:ptCount val="8"/>
                <c:pt idx="0">
                  <c:v>27.5</c:v>
                </c:pt>
                <c:pt idx="1">
                  <c:v>34.5</c:v>
                </c:pt>
                <c:pt idx="2">
                  <c:v>42.0</c:v>
                </c:pt>
                <c:pt idx="3">
                  <c:v>46.625</c:v>
                </c:pt>
                <c:pt idx="4">
                  <c:v>51.375</c:v>
                </c:pt>
                <c:pt idx="5">
                  <c:v>55.0</c:v>
                </c:pt>
                <c:pt idx="6">
                  <c:v>66.5</c:v>
                </c:pt>
                <c:pt idx="7">
                  <c:v>73.5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'repeats (2)'!$B$158</c:f>
              <c:strCache>
                <c:ptCount val="1"/>
                <c:pt idx="0">
                  <c:v>50th percentile</c:v>
                </c:pt>
              </c:strCache>
            </c:strRef>
          </c:tx>
          <c:marker>
            <c:symbol val="none"/>
          </c:marker>
          <c:val>
            <c:numRef>
              <c:f>'repeats (2)'!$D$158:$K$158</c:f>
              <c:numCache>
                <c:formatCode>General</c:formatCode>
                <c:ptCount val="8"/>
                <c:pt idx="0">
                  <c:v>17.5</c:v>
                </c:pt>
                <c:pt idx="1">
                  <c:v>23.75</c:v>
                </c:pt>
                <c:pt idx="2">
                  <c:v>29.5</c:v>
                </c:pt>
                <c:pt idx="3">
                  <c:v>33.0</c:v>
                </c:pt>
                <c:pt idx="4">
                  <c:v>36.5</c:v>
                </c:pt>
                <c:pt idx="5">
                  <c:v>39.75</c:v>
                </c:pt>
                <c:pt idx="6">
                  <c:v>51.5</c:v>
                </c:pt>
                <c:pt idx="7">
                  <c:v>56.0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'repeats (2)'!$B$159</c:f>
              <c:strCache>
                <c:ptCount val="1"/>
                <c:pt idx="0">
                  <c:v>25th percentile</c:v>
                </c:pt>
              </c:strCache>
            </c:strRef>
          </c:tx>
          <c:marker>
            <c:symbol val="none"/>
          </c:marker>
          <c:val>
            <c:numRef>
              <c:f>'repeats (2)'!$D$159:$K$159</c:f>
              <c:numCache>
                <c:formatCode>General</c:formatCode>
                <c:ptCount val="8"/>
                <c:pt idx="0">
                  <c:v>10.0</c:v>
                </c:pt>
                <c:pt idx="1">
                  <c:v>14.75</c:v>
                </c:pt>
                <c:pt idx="2">
                  <c:v>16.75</c:v>
                </c:pt>
                <c:pt idx="3">
                  <c:v>19.25</c:v>
                </c:pt>
                <c:pt idx="4">
                  <c:v>20.5</c:v>
                </c:pt>
                <c:pt idx="5">
                  <c:v>21.125</c:v>
                </c:pt>
                <c:pt idx="6">
                  <c:v>40.0</c:v>
                </c:pt>
                <c:pt idx="7">
                  <c:v>43.5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'repeats (2)'!$B$160</c:f>
              <c:strCache>
                <c:ptCount val="1"/>
                <c:pt idx="0">
                  <c:v>10th percentile</c:v>
                </c:pt>
              </c:strCache>
            </c:strRef>
          </c:tx>
          <c:marker>
            <c:symbol val="none"/>
          </c:marker>
          <c:val>
            <c:numRef>
              <c:f>'repeats (2)'!$D$160:$K$160</c:f>
              <c:numCache>
                <c:formatCode>General</c:formatCode>
                <c:ptCount val="8"/>
                <c:pt idx="0">
                  <c:v>7.5</c:v>
                </c:pt>
                <c:pt idx="1">
                  <c:v>10.15</c:v>
                </c:pt>
                <c:pt idx="2">
                  <c:v>10.8</c:v>
                </c:pt>
                <c:pt idx="3">
                  <c:v>12.35</c:v>
                </c:pt>
                <c:pt idx="4">
                  <c:v>13.5</c:v>
                </c:pt>
                <c:pt idx="5">
                  <c:v>15.25</c:v>
                </c:pt>
                <c:pt idx="6">
                  <c:v>23.2</c:v>
                </c:pt>
                <c:pt idx="7">
                  <c:v>24.2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'repeats (2)'!$B$161</c:f>
              <c:strCache>
                <c:ptCount val="1"/>
                <c:pt idx="0">
                  <c:v>5th percentile</c:v>
                </c:pt>
              </c:strCache>
            </c:strRef>
          </c:tx>
          <c:marker>
            <c:symbol val="none"/>
          </c:marker>
          <c:val>
            <c:numRef>
              <c:f>'repeats (2)'!$D$161:$K$161</c:f>
              <c:numCache>
                <c:formatCode>General</c:formatCode>
                <c:ptCount val="8"/>
                <c:pt idx="0">
                  <c:v>7.0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11.625</c:v>
                </c:pt>
                <c:pt idx="5">
                  <c:v>12.5</c:v>
                </c:pt>
                <c:pt idx="6">
                  <c:v>19.6</c:v>
                </c:pt>
                <c:pt idx="7">
                  <c:v>21.3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'repeats (2)'!$B$162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'repeats (2)'!$D$162:$K$162</c:f>
              <c:numCache>
                <c:formatCode>General</c:formatCode>
                <c:ptCount val="8"/>
                <c:pt idx="0">
                  <c:v>3.5</c:v>
                </c:pt>
                <c:pt idx="1">
                  <c:v>7.5</c:v>
                </c:pt>
                <c:pt idx="2">
                  <c:v>5.0</c:v>
                </c:pt>
                <c:pt idx="3">
                  <c:v>5.2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188240"/>
        <c:axId val="1473192176"/>
      </c:lineChart>
      <c:catAx>
        <c:axId val="147318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192176"/>
        <c:crosses val="autoZero"/>
        <c:auto val="1"/>
        <c:lblAlgn val="ctr"/>
        <c:lblOffset val="100"/>
        <c:noMultiLvlLbl val="0"/>
      </c:catAx>
      <c:valAx>
        <c:axId val="147319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18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height</a:t>
            </a:r>
          </a:p>
        </c:rich>
      </c:tx>
      <c:layout>
        <c:manualLayout>
          <c:xMode val="edge"/>
          <c:yMode val="edge"/>
          <c:x val="0.457070905909489"/>
          <c:y val="0.03813559322033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36433695126"/>
          <c:y val="0.0466100971647145"/>
          <c:w val="0.853535879754503"/>
          <c:h val="0.7669479624375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 trees repeat'!$F$1</c:f>
              <c:strCache>
                <c:ptCount val="1"/>
                <c:pt idx="0">
                  <c:v>ht_m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7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'single trees repeat'!$E$2:$E$61</c:f>
              <c:numCache>
                <c:formatCode>General</c:formatCode>
                <c:ptCount val="60"/>
                <c:pt idx="0">
                  <c:v>69.0</c:v>
                </c:pt>
                <c:pt idx="1">
                  <c:v>87.0</c:v>
                </c:pt>
                <c:pt idx="2">
                  <c:v>105.0</c:v>
                </c:pt>
                <c:pt idx="3">
                  <c:v>103.5</c:v>
                </c:pt>
                <c:pt idx="4">
                  <c:v>104.0</c:v>
                </c:pt>
                <c:pt idx="5">
                  <c:v>107.0</c:v>
                </c:pt>
                <c:pt idx="6">
                  <c:v>109.5</c:v>
                </c:pt>
                <c:pt idx="7">
                  <c:v>108.0</c:v>
                </c:pt>
                <c:pt idx="8">
                  <c:v>110.0</c:v>
                </c:pt>
                <c:pt idx="9">
                  <c:v>69.0</c:v>
                </c:pt>
                <c:pt idx="10">
                  <c:v>92.0</c:v>
                </c:pt>
                <c:pt idx="11">
                  <c:v>101.0</c:v>
                </c:pt>
                <c:pt idx="12">
                  <c:v>100.0</c:v>
                </c:pt>
                <c:pt idx="13">
                  <c:v>102.0</c:v>
                </c:pt>
                <c:pt idx="14">
                  <c:v>104.0</c:v>
                </c:pt>
                <c:pt idx="15">
                  <c:v>107.5</c:v>
                </c:pt>
                <c:pt idx="16">
                  <c:v>109.0</c:v>
                </c:pt>
                <c:pt idx="17">
                  <c:v>110.0</c:v>
                </c:pt>
                <c:pt idx="18">
                  <c:v>87.0</c:v>
                </c:pt>
                <c:pt idx="19">
                  <c:v>108.0</c:v>
                </c:pt>
                <c:pt idx="20">
                  <c:v>132.0</c:v>
                </c:pt>
                <c:pt idx="21">
                  <c:v>136.0</c:v>
                </c:pt>
                <c:pt idx="22">
                  <c:v>143.5</c:v>
                </c:pt>
                <c:pt idx="23">
                  <c:v>150.5</c:v>
                </c:pt>
                <c:pt idx="24">
                  <c:v>155.0</c:v>
                </c:pt>
                <c:pt idx="25">
                  <c:v>157.0</c:v>
                </c:pt>
                <c:pt idx="26">
                  <c:v>165.0</c:v>
                </c:pt>
                <c:pt idx="27">
                  <c:v>79.0</c:v>
                </c:pt>
                <c:pt idx="28">
                  <c:v>90.0</c:v>
                </c:pt>
                <c:pt idx="29">
                  <c:v>97.0</c:v>
                </c:pt>
                <c:pt idx="30">
                  <c:v>97.5</c:v>
                </c:pt>
                <c:pt idx="31">
                  <c:v>99.0</c:v>
                </c:pt>
                <c:pt idx="32">
                  <c:v>100.0</c:v>
                </c:pt>
                <c:pt idx="33">
                  <c:v>102.5</c:v>
                </c:pt>
                <c:pt idx="34">
                  <c:v>103.0</c:v>
                </c:pt>
                <c:pt idx="35">
                  <c:v>104.0</c:v>
                </c:pt>
                <c:pt idx="36">
                  <c:v>103.0</c:v>
                </c:pt>
                <c:pt idx="37">
                  <c:v>104.0</c:v>
                </c:pt>
                <c:pt idx="38">
                  <c:v>112.0</c:v>
                </c:pt>
                <c:pt idx="39">
                  <c:v>114.0</c:v>
                </c:pt>
                <c:pt idx="40">
                  <c:v>117.0</c:v>
                </c:pt>
                <c:pt idx="41">
                  <c:v>124.0</c:v>
                </c:pt>
                <c:pt idx="42">
                  <c:v>126.0</c:v>
                </c:pt>
                <c:pt idx="43">
                  <c:v>134.0</c:v>
                </c:pt>
                <c:pt idx="44">
                  <c:v>141.0</c:v>
                </c:pt>
                <c:pt idx="45">
                  <c:v>142.0</c:v>
                </c:pt>
                <c:pt idx="46">
                  <c:v>141.0</c:v>
                </c:pt>
                <c:pt idx="47">
                  <c:v>150.0</c:v>
                </c:pt>
                <c:pt idx="48">
                  <c:v>77.0</c:v>
                </c:pt>
                <c:pt idx="49">
                  <c:v>76.0</c:v>
                </c:pt>
                <c:pt idx="50">
                  <c:v>79.5</c:v>
                </c:pt>
                <c:pt idx="51">
                  <c:v>80.0</c:v>
                </c:pt>
                <c:pt idx="52">
                  <c:v>80.0</c:v>
                </c:pt>
                <c:pt idx="53">
                  <c:v>81.0</c:v>
                </c:pt>
                <c:pt idx="54">
                  <c:v>31.0</c:v>
                </c:pt>
                <c:pt idx="55">
                  <c:v>36.0</c:v>
                </c:pt>
                <c:pt idx="56">
                  <c:v>36.5</c:v>
                </c:pt>
                <c:pt idx="57">
                  <c:v>38.5</c:v>
                </c:pt>
                <c:pt idx="58">
                  <c:v>41.0</c:v>
                </c:pt>
                <c:pt idx="59">
                  <c:v>44.0</c:v>
                </c:pt>
              </c:numCache>
            </c:numRef>
          </c:xVal>
          <c:yVal>
            <c:numRef>
              <c:f>'single trees repeat'!$F$2:$F$61</c:f>
              <c:numCache>
                <c:formatCode>General</c:formatCode>
                <c:ptCount val="60"/>
                <c:pt idx="0">
                  <c:v>18.0</c:v>
                </c:pt>
                <c:pt idx="1">
                  <c:v>20.0</c:v>
                </c:pt>
                <c:pt idx="2">
                  <c:v>24.8</c:v>
                </c:pt>
                <c:pt idx="3">
                  <c:v>23.2</c:v>
                </c:pt>
                <c:pt idx="4">
                  <c:v>23.4</c:v>
                </c:pt>
                <c:pt idx="5">
                  <c:v>23.1</c:v>
                </c:pt>
                <c:pt idx="6">
                  <c:v>23.2</c:v>
                </c:pt>
                <c:pt idx="8">
                  <c:v>22.5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23.2</c:v>
                </c:pt>
                <c:pt idx="13">
                  <c:v>24.0</c:v>
                </c:pt>
                <c:pt idx="14">
                  <c:v>24.6</c:v>
                </c:pt>
                <c:pt idx="15">
                  <c:v>25.7</c:v>
                </c:pt>
                <c:pt idx="17">
                  <c:v>25.2</c:v>
                </c:pt>
                <c:pt idx="18">
                  <c:v>20.0</c:v>
                </c:pt>
                <c:pt idx="19">
                  <c:v>23.5</c:v>
                </c:pt>
                <c:pt idx="20">
                  <c:v>27.5</c:v>
                </c:pt>
                <c:pt idx="21">
                  <c:v>25.6</c:v>
                </c:pt>
                <c:pt idx="22">
                  <c:v>28.2</c:v>
                </c:pt>
                <c:pt idx="23">
                  <c:v>28.5</c:v>
                </c:pt>
                <c:pt idx="24">
                  <c:v>29.5</c:v>
                </c:pt>
                <c:pt idx="26">
                  <c:v>32.1</c:v>
                </c:pt>
                <c:pt idx="27">
                  <c:v>18.0</c:v>
                </c:pt>
                <c:pt idx="28">
                  <c:v>20.7</c:v>
                </c:pt>
                <c:pt idx="29">
                  <c:v>22.2</c:v>
                </c:pt>
                <c:pt idx="30">
                  <c:v>23.4</c:v>
                </c:pt>
                <c:pt idx="31">
                  <c:v>23.7</c:v>
                </c:pt>
                <c:pt idx="32">
                  <c:v>25.1</c:v>
                </c:pt>
                <c:pt idx="33">
                  <c:v>25.2</c:v>
                </c:pt>
                <c:pt idx="35">
                  <c:v>26.4</c:v>
                </c:pt>
                <c:pt idx="36">
                  <c:v>24.7</c:v>
                </c:pt>
                <c:pt idx="37">
                  <c:v>24.4</c:v>
                </c:pt>
                <c:pt idx="38">
                  <c:v>25.3</c:v>
                </c:pt>
                <c:pt idx="39">
                  <c:v>26.1</c:v>
                </c:pt>
                <c:pt idx="41">
                  <c:v>28.0</c:v>
                </c:pt>
                <c:pt idx="42">
                  <c:v>24.0</c:v>
                </c:pt>
                <c:pt idx="43">
                  <c:v>24.3</c:v>
                </c:pt>
                <c:pt idx="44">
                  <c:v>24.0</c:v>
                </c:pt>
                <c:pt idx="45">
                  <c:v>26.0</c:v>
                </c:pt>
                <c:pt idx="47">
                  <c:v>26.7</c:v>
                </c:pt>
                <c:pt idx="48">
                  <c:v>19.5</c:v>
                </c:pt>
                <c:pt idx="49">
                  <c:v>18.9</c:v>
                </c:pt>
                <c:pt idx="50">
                  <c:v>19.2</c:v>
                </c:pt>
                <c:pt idx="51">
                  <c:v>20.3</c:v>
                </c:pt>
                <c:pt idx="53">
                  <c:v>22.5</c:v>
                </c:pt>
                <c:pt idx="54">
                  <c:v>12.1</c:v>
                </c:pt>
                <c:pt idx="55">
                  <c:v>12.4</c:v>
                </c:pt>
                <c:pt idx="56">
                  <c:v>12.8</c:v>
                </c:pt>
                <c:pt idx="57">
                  <c:v>13.5</c:v>
                </c:pt>
                <c:pt idx="58">
                  <c:v>14.2</c:v>
                </c:pt>
                <c:pt idx="59">
                  <c:v>15.6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80416"/>
        <c:axId val="1475388080"/>
      </c:scatterChart>
      <c:valAx>
        <c:axId val="1475380416"/>
        <c:scaling>
          <c:orientation val="minMax"/>
          <c:min val="50.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girth (cm)</a:t>
                </a:r>
              </a:p>
            </c:rich>
          </c:tx>
          <c:layout>
            <c:manualLayout>
              <c:xMode val="edge"/>
              <c:yMode val="edge"/>
              <c:x val="0.477272926111509"/>
              <c:y val="0.894066462031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75388080"/>
        <c:crosses val="autoZero"/>
        <c:crossBetween val="midCat"/>
      </c:valAx>
      <c:valAx>
        <c:axId val="147538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3177962765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75380416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030700707865"/>
          <c:y val="0.559321032964101"/>
          <c:w val="0.0971264420435818"/>
          <c:h val="0.0641971483294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height</a:t>
            </a:r>
          </a:p>
        </c:rich>
      </c:tx>
      <c:layout>
        <c:manualLayout>
          <c:xMode val="edge"/>
          <c:yMode val="edge"/>
          <c:x val="0.455331865937507"/>
          <c:y val="0.038461538461538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133980928"/>
          <c:y val="0.0528847395318592"/>
          <c:w val="0.841499447165135"/>
          <c:h val="0.73557864985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 trees repeat'!$B$2</c:f>
              <c:strCache>
                <c:ptCount val="1"/>
                <c:pt idx="0">
                  <c:v>flg_1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'single trees repeat'!$G$2:$G$8</c:f>
              <c:numCache>
                <c:formatCode>General</c:formatCode>
                <c:ptCount val="7"/>
                <c:pt idx="0">
                  <c:v>15.0</c:v>
                </c:pt>
                <c:pt idx="1">
                  <c:v>18.0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</c:numCache>
            </c:numRef>
          </c:xVal>
          <c:yVal>
            <c:numRef>
              <c:f>'single trees repeat'!$F$2:$F$8</c:f>
              <c:numCache>
                <c:formatCode>General</c:formatCode>
                <c:ptCount val="7"/>
                <c:pt idx="0">
                  <c:v>18.0</c:v>
                </c:pt>
                <c:pt idx="1">
                  <c:v>20.0</c:v>
                </c:pt>
                <c:pt idx="2">
                  <c:v>24.8</c:v>
                </c:pt>
                <c:pt idx="3">
                  <c:v>23.2</c:v>
                </c:pt>
                <c:pt idx="4">
                  <c:v>23.4</c:v>
                </c:pt>
                <c:pt idx="5">
                  <c:v>23.1</c:v>
                </c:pt>
                <c:pt idx="6">
                  <c:v>23.2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'single trees repeat'!$B$9</c:f>
              <c:strCache>
                <c:ptCount val="1"/>
                <c:pt idx="0">
                  <c:v>flg_1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'single trees repeat'!$G$9:$G$12</c:f>
              <c:numCache>
                <c:formatCode>General</c:formatCode>
                <c:ptCount val="4"/>
                <c:pt idx="0">
                  <c:v>27.0</c:v>
                </c:pt>
                <c:pt idx="1">
                  <c:v>28.0</c:v>
                </c:pt>
                <c:pt idx="2">
                  <c:v>15.0</c:v>
                </c:pt>
                <c:pt idx="3">
                  <c:v>18.0</c:v>
                </c:pt>
              </c:numCache>
            </c:numRef>
          </c:xVal>
          <c:yVal>
            <c:numRef>
              <c:f>'single trees repeat'!$F$9:$F$12</c:f>
              <c:numCache>
                <c:formatCode>General</c:formatCode>
                <c:ptCount val="4"/>
                <c:pt idx="1">
                  <c:v>22.5</c:v>
                </c:pt>
                <c:pt idx="2">
                  <c:v>18.0</c:v>
                </c:pt>
                <c:pt idx="3">
                  <c:v>20.0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'single trees repeat'!$B$14</c:f>
              <c:strCache>
                <c:ptCount val="1"/>
                <c:pt idx="0">
                  <c:v>sbg_1</c:v>
                </c:pt>
              </c:strCache>
            </c:strRef>
          </c:tx>
          <c:spPr>
            <a:ln w="25400">
              <a:solidFill>
                <a:srgbClr val="FFF58C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58C"/>
              </a:solidFill>
              <a:ln>
                <a:solidFill>
                  <a:srgbClr val="FFF58C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'single trees repeat'!$G$13:$G$19</c:f>
              <c:numCache>
                <c:formatCode>General</c:formatCode>
                <c:ptCount val="7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25.0</c:v>
                </c:pt>
                <c:pt idx="4">
                  <c:v>26.0</c:v>
                </c:pt>
                <c:pt idx="5">
                  <c:v>27.0</c:v>
                </c:pt>
                <c:pt idx="6">
                  <c:v>28.0</c:v>
                </c:pt>
              </c:numCache>
            </c:numRef>
          </c:xVal>
          <c:yVal>
            <c:numRef>
              <c:f>'single trees repeat'!$F$13:$F$19</c:f>
              <c:numCache>
                <c:formatCode>General</c:formatCode>
                <c:ptCount val="7"/>
                <c:pt idx="0">
                  <c:v>22.0</c:v>
                </c:pt>
                <c:pt idx="1">
                  <c:v>23.2</c:v>
                </c:pt>
                <c:pt idx="2">
                  <c:v>24.0</c:v>
                </c:pt>
                <c:pt idx="3">
                  <c:v>24.6</c:v>
                </c:pt>
                <c:pt idx="4">
                  <c:v>25.7</c:v>
                </c:pt>
                <c:pt idx="6">
                  <c:v>25.2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'single trees repeat'!$B$20</c:f>
              <c:strCache>
                <c:ptCount val="1"/>
                <c:pt idx="0">
                  <c:v>blbu_1</c:v>
                </c:pt>
              </c:strCache>
            </c:strRef>
          </c:tx>
          <c:spPr>
            <a:ln w="25400">
              <a:solidFill>
                <a:srgbClr val="4EE257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4EE257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'single trees repeat'!$G$20:$G$23</c:f>
              <c:numCache>
                <c:formatCode>General</c:formatCode>
                <c:ptCount val="4"/>
                <c:pt idx="0">
                  <c:v>16.0</c:v>
                </c:pt>
                <c:pt idx="1">
                  <c:v>19.0</c:v>
                </c:pt>
                <c:pt idx="2">
                  <c:v>23.0</c:v>
                </c:pt>
                <c:pt idx="3">
                  <c:v>24.0</c:v>
                </c:pt>
              </c:numCache>
            </c:numRef>
          </c:xVal>
          <c:yVal>
            <c:numRef>
              <c:f>'single trees repeat'!$F$20:$F$23</c:f>
              <c:numCache>
                <c:formatCode>General</c:formatCode>
                <c:ptCount val="4"/>
                <c:pt idx="0">
                  <c:v>20.0</c:v>
                </c:pt>
                <c:pt idx="1">
                  <c:v>23.5</c:v>
                </c:pt>
                <c:pt idx="2">
                  <c:v>27.5</c:v>
                </c:pt>
                <c:pt idx="3">
                  <c:v>25.6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'single trees repeat'!$B$25</c:f>
              <c:strCache>
                <c:ptCount val="1"/>
                <c:pt idx="0">
                  <c:v>blbu_1</c:v>
                </c:pt>
              </c:strCache>
            </c:strRef>
          </c:tx>
          <c:xVal>
            <c:numRef>
              <c:f>'single trees repeat'!$G$24:$G$27</c:f>
              <c:numCache>
                <c:formatCode>General</c:formatCode>
                <c:ptCount val="4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</c:numCache>
            </c:numRef>
          </c:xVal>
          <c:yVal>
            <c:numRef>
              <c:f>'single trees repeat'!$F$24:$F$27</c:f>
              <c:numCache>
                <c:formatCode>General</c:formatCode>
                <c:ptCount val="4"/>
                <c:pt idx="0">
                  <c:v>28.2</c:v>
                </c:pt>
                <c:pt idx="1">
                  <c:v>28.5</c:v>
                </c:pt>
                <c:pt idx="2">
                  <c:v>29.5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'single trees repeat'!$B$29</c:f>
              <c:strCache>
                <c:ptCount val="1"/>
                <c:pt idx="0">
                  <c:v>tw_1</c:v>
                </c:pt>
              </c:strCache>
            </c:strRef>
          </c:tx>
          <c:xVal>
            <c:numRef>
              <c:f>'single trees repeat'!$G$29:$G$34</c:f>
              <c:numCache>
                <c:formatCode>General</c:formatCode>
                <c:ptCount val="6"/>
                <c:pt idx="0">
                  <c:v>16.0</c:v>
                </c:pt>
                <c:pt idx="1">
                  <c:v>19.0</c:v>
                </c:pt>
                <c:pt idx="2">
                  <c:v>23.0</c:v>
                </c:pt>
                <c:pt idx="3">
                  <c:v>24.0</c:v>
                </c:pt>
                <c:pt idx="4">
                  <c:v>25.0</c:v>
                </c:pt>
                <c:pt idx="5">
                  <c:v>26.0</c:v>
                </c:pt>
              </c:numCache>
            </c:numRef>
          </c:xVal>
          <c:yVal>
            <c:numRef>
              <c:f>'single trees repeat'!$F$29:$F$34</c:f>
              <c:numCache>
                <c:formatCode>General</c:formatCode>
                <c:ptCount val="6"/>
                <c:pt idx="0">
                  <c:v>18.0</c:v>
                </c:pt>
                <c:pt idx="1">
                  <c:v>20.7</c:v>
                </c:pt>
                <c:pt idx="2">
                  <c:v>22.2</c:v>
                </c:pt>
                <c:pt idx="3">
                  <c:v>23.4</c:v>
                </c:pt>
                <c:pt idx="4">
                  <c:v>23.7</c:v>
                </c:pt>
                <c:pt idx="5">
                  <c:v>25.1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'single trees repeat'!$B$35</c:f>
              <c:strCache>
                <c:ptCount val="1"/>
                <c:pt idx="0">
                  <c:v>tw_1</c:v>
                </c:pt>
              </c:strCache>
            </c:strRef>
          </c:tx>
          <c:xVal>
            <c:numRef>
              <c:f>'single trees repeat'!$G$35:$G$38</c:f>
              <c:numCache>
                <c:formatCode>General</c:formatCode>
                <c:ptCount val="4"/>
                <c:pt idx="0">
                  <c:v>27.0</c:v>
                </c:pt>
                <c:pt idx="1">
                  <c:v>28.0</c:v>
                </c:pt>
                <c:pt idx="2">
                  <c:v>29.0</c:v>
                </c:pt>
                <c:pt idx="3">
                  <c:v>23.0</c:v>
                </c:pt>
              </c:numCache>
            </c:numRef>
          </c:xVal>
          <c:yVal>
            <c:numRef>
              <c:f>'single trees repeat'!$F$35:$F$38</c:f>
              <c:numCache>
                <c:formatCode>General</c:formatCode>
                <c:ptCount val="4"/>
                <c:pt idx="0">
                  <c:v>25.2</c:v>
                </c:pt>
                <c:pt idx="2">
                  <c:v>26.4</c:v>
                </c:pt>
                <c:pt idx="3">
                  <c:v>24.7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'single trees repeat'!$B$40</c:f>
              <c:strCache>
                <c:ptCount val="1"/>
                <c:pt idx="0">
                  <c:v>flg_2</c:v>
                </c:pt>
              </c:strCache>
            </c:strRef>
          </c:tx>
          <c:xVal>
            <c:numRef>
              <c:f>'single trees repeat'!$G$39:$G$45</c:f>
              <c:numCache>
                <c:formatCode>General</c:formatCode>
                <c:ptCount val="7"/>
                <c:pt idx="0">
                  <c:v>24.0</c:v>
                </c:pt>
                <c:pt idx="1">
                  <c:v>25.0</c:v>
                </c:pt>
                <c:pt idx="2">
                  <c:v>26.0</c:v>
                </c:pt>
                <c:pt idx="3">
                  <c:v>27.0</c:v>
                </c:pt>
                <c:pt idx="4">
                  <c:v>28.0</c:v>
                </c:pt>
                <c:pt idx="5">
                  <c:v>23.0</c:v>
                </c:pt>
                <c:pt idx="6">
                  <c:v>24.0</c:v>
                </c:pt>
              </c:numCache>
            </c:numRef>
          </c:xVal>
          <c:yVal>
            <c:numRef>
              <c:f>'single trees repeat'!$F$39:$F$45</c:f>
              <c:numCache>
                <c:formatCode>General</c:formatCode>
                <c:ptCount val="7"/>
                <c:pt idx="0">
                  <c:v>24.4</c:v>
                </c:pt>
                <c:pt idx="1">
                  <c:v>25.3</c:v>
                </c:pt>
                <c:pt idx="2">
                  <c:v>26.1</c:v>
                </c:pt>
                <c:pt idx="4">
                  <c:v>28.0</c:v>
                </c:pt>
                <c:pt idx="5">
                  <c:v>24.0</c:v>
                </c:pt>
                <c:pt idx="6">
                  <c:v>24.3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15888"/>
        <c:axId val="1475524016"/>
      </c:scatterChart>
      <c:valAx>
        <c:axId val="1475515888"/>
        <c:scaling>
          <c:orientation val="minMax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510086909165173"/>
              <c:y val="0.879809585099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75524016"/>
        <c:crosses val="autoZero"/>
        <c:crossBetween val="midCat"/>
      </c:valAx>
      <c:valAx>
        <c:axId val="147552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031700288184438"/>
              <c:y val="0.293269987886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75515888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95792961038"/>
          <c:y val="0.000752574197456088"/>
          <c:w val="0.228476706982232"/>
          <c:h val="0.45781306783767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9" orientation="landscape" horizontalDpi="-3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camp forest trees</a:t>
            </a:r>
          </a:p>
        </c:rich>
      </c:tx>
      <c:layout>
        <c:manualLayout>
          <c:xMode val="edge"/>
          <c:yMode val="edge"/>
          <c:x val="0.387500196850394"/>
          <c:y val="0.036866359447004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035095226"/>
          <c:y val="0.198157127909724"/>
          <c:w val="0.627500191497861"/>
          <c:h val="0.589863078428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 trees repeat'!$F$1</c:f>
              <c:strCache>
                <c:ptCount val="1"/>
                <c:pt idx="0">
                  <c:v>ht_m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layout>
                <c:manualLayout>
                  <c:x val="0.274386242585737"/>
                  <c:y val="-0.078341024124834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'single trees repeat'!$E$2:$E$61</c:f>
              <c:numCache>
                <c:formatCode>General</c:formatCode>
                <c:ptCount val="60"/>
                <c:pt idx="0">
                  <c:v>69.0</c:v>
                </c:pt>
                <c:pt idx="1">
                  <c:v>87.0</c:v>
                </c:pt>
                <c:pt idx="2">
                  <c:v>105.0</c:v>
                </c:pt>
                <c:pt idx="3">
                  <c:v>103.5</c:v>
                </c:pt>
                <c:pt idx="4">
                  <c:v>104.0</c:v>
                </c:pt>
                <c:pt idx="5">
                  <c:v>107.0</c:v>
                </c:pt>
                <c:pt idx="6">
                  <c:v>109.5</c:v>
                </c:pt>
                <c:pt idx="7">
                  <c:v>108.0</c:v>
                </c:pt>
                <c:pt idx="8">
                  <c:v>110.0</c:v>
                </c:pt>
                <c:pt idx="9">
                  <c:v>69.0</c:v>
                </c:pt>
                <c:pt idx="10">
                  <c:v>92.0</c:v>
                </c:pt>
                <c:pt idx="11">
                  <c:v>101.0</c:v>
                </c:pt>
                <c:pt idx="12">
                  <c:v>100.0</c:v>
                </c:pt>
                <c:pt idx="13">
                  <c:v>102.0</c:v>
                </c:pt>
                <c:pt idx="14">
                  <c:v>104.0</c:v>
                </c:pt>
                <c:pt idx="15">
                  <c:v>107.5</c:v>
                </c:pt>
                <c:pt idx="16">
                  <c:v>109.0</c:v>
                </c:pt>
                <c:pt idx="17">
                  <c:v>110.0</c:v>
                </c:pt>
                <c:pt idx="18">
                  <c:v>87.0</c:v>
                </c:pt>
                <c:pt idx="19">
                  <c:v>108.0</c:v>
                </c:pt>
                <c:pt idx="20">
                  <c:v>132.0</c:v>
                </c:pt>
                <c:pt idx="21">
                  <c:v>136.0</c:v>
                </c:pt>
                <c:pt idx="22">
                  <c:v>143.5</c:v>
                </c:pt>
                <c:pt idx="23">
                  <c:v>150.5</c:v>
                </c:pt>
                <c:pt idx="24">
                  <c:v>155.0</c:v>
                </c:pt>
                <c:pt idx="25">
                  <c:v>157.0</c:v>
                </c:pt>
                <c:pt idx="26">
                  <c:v>165.0</c:v>
                </c:pt>
                <c:pt idx="27">
                  <c:v>79.0</c:v>
                </c:pt>
                <c:pt idx="28">
                  <c:v>90.0</c:v>
                </c:pt>
                <c:pt idx="29">
                  <c:v>97.0</c:v>
                </c:pt>
                <c:pt idx="30">
                  <c:v>97.5</c:v>
                </c:pt>
                <c:pt idx="31">
                  <c:v>99.0</c:v>
                </c:pt>
                <c:pt idx="32">
                  <c:v>100.0</c:v>
                </c:pt>
                <c:pt idx="33">
                  <c:v>102.5</c:v>
                </c:pt>
                <c:pt idx="34">
                  <c:v>103.0</c:v>
                </c:pt>
                <c:pt idx="35">
                  <c:v>104.0</c:v>
                </c:pt>
                <c:pt idx="36">
                  <c:v>103.0</c:v>
                </c:pt>
                <c:pt idx="37">
                  <c:v>104.0</c:v>
                </c:pt>
                <c:pt idx="38">
                  <c:v>112.0</c:v>
                </c:pt>
                <c:pt idx="39">
                  <c:v>114.0</c:v>
                </c:pt>
                <c:pt idx="40">
                  <c:v>117.0</c:v>
                </c:pt>
                <c:pt idx="41">
                  <c:v>124.0</c:v>
                </c:pt>
                <c:pt idx="42">
                  <c:v>126.0</c:v>
                </c:pt>
                <c:pt idx="43">
                  <c:v>134.0</c:v>
                </c:pt>
                <c:pt idx="44">
                  <c:v>141.0</c:v>
                </c:pt>
                <c:pt idx="45">
                  <c:v>142.0</c:v>
                </c:pt>
                <c:pt idx="46">
                  <c:v>141.0</c:v>
                </c:pt>
                <c:pt idx="47">
                  <c:v>150.0</c:v>
                </c:pt>
                <c:pt idx="48">
                  <c:v>77.0</c:v>
                </c:pt>
                <c:pt idx="49">
                  <c:v>76.0</c:v>
                </c:pt>
                <c:pt idx="50">
                  <c:v>79.5</c:v>
                </c:pt>
                <c:pt idx="51">
                  <c:v>80.0</c:v>
                </c:pt>
                <c:pt idx="52">
                  <c:v>80.0</c:v>
                </c:pt>
                <c:pt idx="53">
                  <c:v>81.0</c:v>
                </c:pt>
                <c:pt idx="54">
                  <c:v>31.0</c:v>
                </c:pt>
                <c:pt idx="55">
                  <c:v>36.0</c:v>
                </c:pt>
                <c:pt idx="56">
                  <c:v>36.5</c:v>
                </c:pt>
                <c:pt idx="57">
                  <c:v>38.5</c:v>
                </c:pt>
                <c:pt idx="58">
                  <c:v>41.0</c:v>
                </c:pt>
                <c:pt idx="59">
                  <c:v>44.0</c:v>
                </c:pt>
              </c:numCache>
            </c:numRef>
          </c:xVal>
          <c:yVal>
            <c:numRef>
              <c:f>'single trees repeat'!$F$2:$F$61</c:f>
              <c:numCache>
                <c:formatCode>General</c:formatCode>
                <c:ptCount val="60"/>
                <c:pt idx="0">
                  <c:v>18.0</c:v>
                </c:pt>
                <c:pt idx="1">
                  <c:v>20.0</c:v>
                </c:pt>
                <c:pt idx="2">
                  <c:v>24.8</c:v>
                </c:pt>
                <c:pt idx="3">
                  <c:v>23.2</c:v>
                </c:pt>
                <c:pt idx="4">
                  <c:v>23.4</c:v>
                </c:pt>
                <c:pt idx="5">
                  <c:v>23.1</c:v>
                </c:pt>
                <c:pt idx="6">
                  <c:v>23.2</c:v>
                </c:pt>
                <c:pt idx="8">
                  <c:v>22.5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23.2</c:v>
                </c:pt>
                <c:pt idx="13">
                  <c:v>24.0</c:v>
                </c:pt>
                <c:pt idx="14">
                  <c:v>24.6</c:v>
                </c:pt>
                <c:pt idx="15">
                  <c:v>25.7</c:v>
                </c:pt>
                <c:pt idx="17">
                  <c:v>25.2</c:v>
                </c:pt>
                <c:pt idx="18">
                  <c:v>20.0</c:v>
                </c:pt>
                <c:pt idx="19">
                  <c:v>23.5</c:v>
                </c:pt>
                <c:pt idx="20">
                  <c:v>27.5</c:v>
                </c:pt>
                <c:pt idx="21">
                  <c:v>25.6</c:v>
                </c:pt>
                <c:pt idx="22">
                  <c:v>28.2</c:v>
                </c:pt>
                <c:pt idx="23">
                  <c:v>28.5</c:v>
                </c:pt>
                <c:pt idx="24">
                  <c:v>29.5</c:v>
                </c:pt>
                <c:pt idx="26">
                  <c:v>32.1</c:v>
                </c:pt>
                <c:pt idx="27">
                  <c:v>18.0</c:v>
                </c:pt>
                <c:pt idx="28">
                  <c:v>20.7</c:v>
                </c:pt>
                <c:pt idx="29">
                  <c:v>22.2</c:v>
                </c:pt>
                <c:pt idx="30">
                  <c:v>23.4</c:v>
                </c:pt>
                <c:pt idx="31">
                  <c:v>23.7</c:v>
                </c:pt>
                <c:pt idx="32">
                  <c:v>25.1</c:v>
                </c:pt>
                <c:pt idx="33">
                  <c:v>25.2</c:v>
                </c:pt>
                <c:pt idx="35">
                  <c:v>26.4</c:v>
                </c:pt>
                <c:pt idx="36">
                  <c:v>24.7</c:v>
                </c:pt>
                <c:pt idx="37">
                  <c:v>24.4</c:v>
                </c:pt>
                <c:pt idx="38">
                  <c:v>25.3</c:v>
                </c:pt>
                <c:pt idx="39">
                  <c:v>26.1</c:v>
                </c:pt>
                <c:pt idx="41">
                  <c:v>28.0</c:v>
                </c:pt>
                <c:pt idx="42">
                  <c:v>24.0</c:v>
                </c:pt>
                <c:pt idx="43">
                  <c:v>24.3</c:v>
                </c:pt>
                <c:pt idx="44">
                  <c:v>24.0</c:v>
                </c:pt>
                <c:pt idx="45">
                  <c:v>26.0</c:v>
                </c:pt>
                <c:pt idx="47">
                  <c:v>26.7</c:v>
                </c:pt>
                <c:pt idx="48">
                  <c:v>19.5</c:v>
                </c:pt>
                <c:pt idx="49">
                  <c:v>18.9</c:v>
                </c:pt>
                <c:pt idx="50">
                  <c:v>19.2</c:v>
                </c:pt>
                <c:pt idx="51">
                  <c:v>20.3</c:v>
                </c:pt>
                <c:pt idx="53">
                  <c:v>22.5</c:v>
                </c:pt>
                <c:pt idx="54">
                  <c:v>12.1</c:v>
                </c:pt>
                <c:pt idx="55">
                  <c:v>12.4</c:v>
                </c:pt>
                <c:pt idx="56">
                  <c:v>12.8</c:v>
                </c:pt>
                <c:pt idx="57">
                  <c:v>13.5</c:v>
                </c:pt>
                <c:pt idx="58">
                  <c:v>14.2</c:v>
                </c:pt>
                <c:pt idx="59">
                  <c:v>15.6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79456"/>
        <c:axId val="1475587168"/>
      </c:scatterChart>
      <c:valAx>
        <c:axId val="14755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girth (cm)</a:t>
                </a:r>
              </a:p>
            </c:rich>
          </c:tx>
          <c:layout>
            <c:manualLayout>
              <c:xMode val="edge"/>
              <c:yMode val="edge"/>
              <c:x val="0.375000196850394"/>
              <c:y val="0.875577851155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587168"/>
        <c:crosses val="autoZero"/>
        <c:crossBetween val="midCat"/>
      </c:valAx>
      <c:valAx>
        <c:axId val="147558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0325"/>
              <c:y val="0.3917057948401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5794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5000196850394"/>
          <c:y val="0.437789107006785"/>
          <c:w val="0.1975"/>
          <c:h val="0.1152077361297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girth</a:t>
            </a:r>
          </a:p>
        </c:rich>
      </c:tx>
      <c:layout>
        <c:manualLayout>
          <c:xMode val="edge"/>
          <c:yMode val="edge"/>
          <c:x val="0.460581239585716"/>
          <c:y val="0.03105590062111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423372075914"/>
          <c:y val="0.108695569760856"/>
          <c:w val="0.815353316579466"/>
          <c:h val="0.708074045092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 trees repeat'!$B$2</c:f>
              <c:strCache>
                <c:ptCount val="1"/>
                <c:pt idx="0">
                  <c:v>flg_1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'single trees repeat'!$G$2:$G$10</c:f>
              <c:numCache>
                <c:formatCode>General</c:formatCode>
                <c:ptCount val="9"/>
                <c:pt idx="0">
                  <c:v>15.0</c:v>
                </c:pt>
                <c:pt idx="1">
                  <c:v>18.0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</c:numCache>
            </c:numRef>
          </c:xVal>
          <c:yVal>
            <c:numRef>
              <c:f>'single trees repeat'!$E$2:$E$10</c:f>
              <c:numCache>
                <c:formatCode>General</c:formatCode>
                <c:ptCount val="9"/>
                <c:pt idx="0">
                  <c:v>69.0</c:v>
                </c:pt>
                <c:pt idx="1">
                  <c:v>87.0</c:v>
                </c:pt>
                <c:pt idx="2">
                  <c:v>105.0</c:v>
                </c:pt>
                <c:pt idx="3">
                  <c:v>103.5</c:v>
                </c:pt>
                <c:pt idx="4">
                  <c:v>104.0</c:v>
                </c:pt>
                <c:pt idx="5">
                  <c:v>107.0</c:v>
                </c:pt>
                <c:pt idx="6">
                  <c:v>109.5</c:v>
                </c:pt>
                <c:pt idx="7">
                  <c:v>108.0</c:v>
                </c:pt>
                <c:pt idx="8">
                  <c:v>110.0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'single trees repeat'!$B$12</c:f>
              <c:strCache>
                <c:ptCount val="1"/>
                <c:pt idx="0">
                  <c:v>sbg_1</c:v>
                </c:pt>
              </c:strCache>
            </c:strRef>
          </c:tx>
          <c:spPr>
            <a:ln w="25400">
              <a:solidFill>
                <a:srgbClr val="FFF58C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58C"/>
              </a:solidFill>
              <a:ln>
                <a:solidFill>
                  <a:srgbClr val="FFF58C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'single trees repeat'!$G$11:$G$19</c:f>
              <c:numCache>
                <c:formatCode>General</c:formatCode>
                <c:ptCount val="9"/>
                <c:pt idx="0">
                  <c:v>15.0</c:v>
                </c:pt>
                <c:pt idx="1">
                  <c:v>18.0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</c:numCache>
            </c:numRef>
          </c:xVal>
          <c:yVal>
            <c:numRef>
              <c:f>'single trees repeat'!$E$11:$E$19</c:f>
              <c:numCache>
                <c:formatCode>General</c:formatCode>
                <c:ptCount val="9"/>
                <c:pt idx="0">
                  <c:v>69.0</c:v>
                </c:pt>
                <c:pt idx="1">
                  <c:v>92.0</c:v>
                </c:pt>
                <c:pt idx="2">
                  <c:v>101.0</c:v>
                </c:pt>
                <c:pt idx="3">
                  <c:v>100.0</c:v>
                </c:pt>
                <c:pt idx="4">
                  <c:v>102.0</c:v>
                </c:pt>
                <c:pt idx="5">
                  <c:v>104.0</c:v>
                </c:pt>
                <c:pt idx="6">
                  <c:v>107.5</c:v>
                </c:pt>
                <c:pt idx="7">
                  <c:v>109.0</c:v>
                </c:pt>
                <c:pt idx="8">
                  <c:v>110.0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'single trees repeat'!$B$20</c:f>
              <c:strCache>
                <c:ptCount val="1"/>
                <c:pt idx="0">
                  <c:v>blbu_1</c:v>
                </c:pt>
              </c:strCache>
            </c:strRef>
          </c:tx>
          <c:xVal>
            <c:numRef>
              <c:f>'single trees repeat'!$G$20:$G$28</c:f>
              <c:numCache>
                <c:formatCode>General</c:formatCode>
                <c:ptCount val="9"/>
                <c:pt idx="0">
                  <c:v>16.0</c:v>
                </c:pt>
                <c:pt idx="1">
                  <c:v>19.0</c:v>
                </c:pt>
                <c:pt idx="2">
                  <c:v>23.0</c:v>
                </c:pt>
                <c:pt idx="3">
                  <c:v>24.0</c:v>
                </c:pt>
                <c:pt idx="4">
                  <c:v>25.0</c:v>
                </c:pt>
                <c:pt idx="5">
                  <c:v>26.0</c:v>
                </c:pt>
                <c:pt idx="6">
                  <c:v>27.0</c:v>
                </c:pt>
                <c:pt idx="7">
                  <c:v>28.0</c:v>
                </c:pt>
                <c:pt idx="8">
                  <c:v>29.0</c:v>
                </c:pt>
              </c:numCache>
            </c:numRef>
          </c:xVal>
          <c:yVal>
            <c:numRef>
              <c:f>'single trees repeat'!$E$20:$E$28</c:f>
              <c:numCache>
                <c:formatCode>General</c:formatCode>
                <c:ptCount val="9"/>
                <c:pt idx="0">
                  <c:v>87.0</c:v>
                </c:pt>
                <c:pt idx="1">
                  <c:v>108.0</c:v>
                </c:pt>
                <c:pt idx="2">
                  <c:v>132.0</c:v>
                </c:pt>
                <c:pt idx="3">
                  <c:v>136.0</c:v>
                </c:pt>
                <c:pt idx="4">
                  <c:v>143.5</c:v>
                </c:pt>
                <c:pt idx="5">
                  <c:v>150.5</c:v>
                </c:pt>
                <c:pt idx="6">
                  <c:v>155.0</c:v>
                </c:pt>
                <c:pt idx="7">
                  <c:v>157.0</c:v>
                </c:pt>
                <c:pt idx="8">
                  <c:v>165.0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'single trees repeat'!$B$34</c:f>
              <c:strCache>
                <c:ptCount val="1"/>
                <c:pt idx="0">
                  <c:v>tw_1</c:v>
                </c:pt>
              </c:strCache>
            </c:strRef>
          </c:tx>
          <c:xVal>
            <c:numRef>
              <c:f>'single trees repeat'!$G$29:$G$37</c:f>
              <c:numCache>
                <c:formatCode>General</c:formatCode>
                <c:ptCount val="9"/>
                <c:pt idx="0">
                  <c:v>16.0</c:v>
                </c:pt>
                <c:pt idx="1">
                  <c:v>19.0</c:v>
                </c:pt>
                <c:pt idx="2">
                  <c:v>23.0</c:v>
                </c:pt>
                <c:pt idx="3">
                  <c:v>24.0</c:v>
                </c:pt>
                <c:pt idx="4">
                  <c:v>25.0</c:v>
                </c:pt>
                <c:pt idx="5">
                  <c:v>26.0</c:v>
                </c:pt>
                <c:pt idx="6">
                  <c:v>27.0</c:v>
                </c:pt>
                <c:pt idx="7">
                  <c:v>28.0</c:v>
                </c:pt>
                <c:pt idx="8">
                  <c:v>29.0</c:v>
                </c:pt>
              </c:numCache>
            </c:numRef>
          </c:xVal>
          <c:yVal>
            <c:numRef>
              <c:f>'single trees repeat'!$E$29:$E$37</c:f>
              <c:numCache>
                <c:formatCode>General</c:formatCode>
                <c:ptCount val="9"/>
                <c:pt idx="0">
                  <c:v>79.0</c:v>
                </c:pt>
                <c:pt idx="1">
                  <c:v>90.0</c:v>
                </c:pt>
                <c:pt idx="2">
                  <c:v>97.0</c:v>
                </c:pt>
                <c:pt idx="3">
                  <c:v>97.5</c:v>
                </c:pt>
                <c:pt idx="4">
                  <c:v>99.0</c:v>
                </c:pt>
                <c:pt idx="5">
                  <c:v>100.0</c:v>
                </c:pt>
                <c:pt idx="6">
                  <c:v>102.5</c:v>
                </c:pt>
                <c:pt idx="7">
                  <c:v>103.0</c:v>
                </c:pt>
                <c:pt idx="8">
                  <c:v>104.0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'single trees repeat'!$B$39</c:f>
              <c:strCache>
                <c:ptCount val="1"/>
                <c:pt idx="0">
                  <c:v>flg_2</c:v>
                </c:pt>
              </c:strCache>
            </c:strRef>
          </c:tx>
          <c:xVal>
            <c:numRef>
              <c:f>'single trees repeat'!$G$38:$G$43</c:f>
              <c:numCache>
                <c:formatCode>General</c:formatCode>
                <c:ptCount val="6"/>
                <c:pt idx="0">
                  <c:v>23.0</c:v>
                </c:pt>
                <c:pt idx="1">
                  <c:v>24.0</c:v>
                </c:pt>
                <c:pt idx="2">
                  <c:v>25.0</c:v>
                </c:pt>
                <c:pt idx="3">
                  <c:v>26.0</c:v>
                </c:pt>
                <c:pt idx="4">
                  <c:v>27.0</c:v>
                </c:pt>
                <c:pt idx="5">
                  <c:v>28.0</c:v>
                </c:pt>
              </c:numCache>
            </c:numRef>
          </c:xVal>
          <c:yVal>
            <c:numRef>
              <c:f>'single trees repeat'!$E$38:$E$43</c:f>
              <c:numCache>
                <c:formatCode>General</c:formatCode>
                <c:ptCount val="6"/>
                <c:pt idx="0">
                  <c:v>103.0</c:v>
                </c:pt>
                <c:pt idx="1">
                  <c:v>104.0</c:v>
                </c:pt>
                <c:pt idx="2">
                  <c:v>112.0</c:v>
                </c:pt>
                <c:pt idx="3">
                  <c:v>114.0</c:v>
                </c:pt>
                <c:pt idx="4">
                  <c:v>117.0</c:v>
                </c:pt>
                <c:pt idx="5">
                  <c:v>124.0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'single trees repeat'!$B$44</c:f>
              <c:strCache>
                <c:ptCount val="1"/>
                <c:pt idx="0">
                  <c:v>flg_3</c:v>
                </c:pt>
              </c:strCache>
            </c:strRef>
          </c:tx>
          <c:xVal>
            <c:numRef>
              <c:f>'single trees repeat'!$G$44:$G$49</c:f>
              <c:numCache>
                <c:formatCode>General</c:formatCode>
                <c:ptCount val="6"/>
                <c:pt idx="0">
                  <c:v>23.0</c:v>
                </c:pt>
                <c:pt idx="1">
                  <c:v>24.0</c:v>
                </c:pt>
                <c:pt idx="2">
                  <c:v>25.0</c:v>
                </c:pt>
                <c:pt idx="3">
                  <c:v>26.0</c:v>
                </c:pt>
                <c:pt idx="4">
                  <c:v>27.0</c:v>
                </c:pt>
                <c:pt idx="5">
                  <c:v>28.0</c:v>
                </c:pt>
              </c:numCache>
            </c:numRef>
          </c:xVal>
          <c:yVal>
            <c:numRef>
              <c:f>'single trees repeat'!$E$44:$E$49</c:f>
              <c:numCache>
                <c:formatCode>General</c:formatCode>
                <c:ptCount val="6"/>
                <c:pt idx="0">
                  <c:v>126.0</c:v>
                </c:pt>
                <c:pt idx="1">
                  <c:v>134.0</c:v>
                </c:pt>
                <c:pt idx="2">
                  <c:v>141.0</c:v>
                </c:pt>
                <c:pt idx="3">
                  <c:v>142.0</c:v>
                </c:pt>
                <c:pt idx="4">
                  <c:v>141.0</c:v>
                </c:pt>
                <c:pt idx="5">
                  <c:v>150.0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'single trees repeat'!$B$50</c:f>
              <c:strCache>
                <c:ptCount val="1"/>
                <c:pt idx="0">
                  <c:v>sm_1</c:v>
                </c:pt>
              </c:strCache>
            </c:strRef>
          </c:tx>
          <c:xVal>
            <c:numRef>
              <c:f>'single trees repeat'!$G$50:$G$55</c:f>
              <c:numCache>
                <c:formatCode>General</c:formatCode>
                <c:ptCount val="6"/>
                <c:pt idx="0">
                  <c:v>23.0</c:v>
                </c:pt>
                <c:pt idx="1">
                  <c:v>24.0</c:v>
                </c:pt>
                <c:pt idx="2">
                  <c:v>25.0</c:v>
                </c:pt>
                <c:pt idx="3">
                  <c:v>26.0</c:v>
                </c:pt>
                <c:pt idx="4">
                  <c:v>27.0</c:v>
                </c:pt>
                <c:pt idx="5">
                  <c:v>28.0</c:v>
                </c:pt>
              </c:numCache>
            </c:numRef>
          </c:xVal>
          <c:yVal>
            <c:numRef>
              <c:f>'single trees repeat'!$E$50:$E$55</c:f>
              <c:numCache>
                <c:formatCode>General</c:formatCode>
                <c:ptCount val="6"/>
                <c:pt idx="0">
                  <c:v>77.0</c:v>
                </c:pt>
                <c:pt idx="1">
                  <c:v>76.0</c:v>
                </c:pt>
                <c:pt idx="2">
                  <c:v>79.5</c:v>
                </c:pt>
                <c:pt idx="3">
                  <c:v>80.0</c:v>
                </c:pt>
                <c:pt idx="4">
                  <c:v>80.0</c:v>
                </c:pt>
                <c:pt idx="5">
                  <c:v>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697920"/>
        <c:axId val="1475705456"/>
      </c:scatterChart>
      <c:valAx>
        <c:axId val="14756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547718332407619"/>
              <c:y val="0.9006203844084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75705456"/>
        <c:crosses val="autoZero"/>
        <c:crossBetween val="midCat"/>
      </c:valAx>
      <c:valAx>
        <c:axId val="147570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girth (cm)</a:t>
                </a:r>
              </a:p>
            </c:rich>
          </c:tx>
          <c:layout>
            <c:manualLayout>
              <c:xMode val="edge"/>
              <c:yMode val="edge"/>
              <c:x val="0.0228215767634855"/>
              <c:y val="0.2826084511175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75697920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597575717973"/>
          <c:y val="0.00310510099281068"/>
          <c:w val="0.132050347959617"/>
          <c:h val="0.4661202132342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706455542021924"/>
          <c:w val="0.669844925634297"/>
          <c:h val="0.78408194335336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(2)'!$D$2:$K$2</c:f>
              <c:numCache>
                <c:formatCode>General</c:formatCode>
                <c:ptCount val="8"/>
                <c:pt idx="0">
                  <c:v>79.0</c:v>
                </c:pt>
                <c:pt idx="1">
                  <c:v>87.0</c:v>
                </c:pt>
                <c:pt idx="2">
                  <c:v>97.0</c:v>
                </c:pt>
                <c:pt idx="3">
                  <c:v>105.0</c:v>
                </c:pt>
                <c:pt idx="4">
                  <c:v>111.0</c:v>
                </c:pt>
                <c:pt idx="5">
                  <c:v>116.0</c:v>
                </c:pt>
                <c:pt idx="6">
                  <c:v>125.0</c:v>
                </c:pt>
                <c:pt idx="7">
                  <c:v>135.5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(2)'!$D$3:$K$3</c:f>
              <c:numCache>
                <c:formatCode>General</c:formatCode>
                <c:ptCount val="8"/>
                <c:pt idx="0">
                  <c:v>41.0</c:v>
                </c:pt>
                <c:pt idx="1">
                  <c:v>43.0</c:v>
                </c:pt>
                <c:pt idx="2">
                  <c:v>45.5</c:v>
                </c:pt>
                <c:pt idx="3">
                  <c:v>48.0</c:v>
                </c:pt>
                <c:pt idx="4">
                  <c:v>49.5</c:v>
                </c:pt>
                <c:pt idx="5">
                  <c:v>52.0</c:v>
                </c:pt>
                <c:pt idx="6">
                  <c:v>54.5</c:v>
                </c:pt>
                <c:pt idx="7">
                  <c:v>57.0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(2)'!$D$4:$K$4</c:f>
              <c:numCache>
                <c:formatCode>General</c:formatCode>
                <c:ptCount val="8"/>
                <c:pt idx="0">
                  <c:v>66.0</c:v>
                </c:pt>
                <c:pt idx="1">
                  <c:v>65.5</c:v>
                </c:pt>
                <c:pt idx="2">
                  <c:v>67.5</c:v>
                </c:pt>
                <c:pt idx="3">
                  <c:v>70.0</c:v>
                </c:pt>
                <c:pt idx="4">
                  <c:v>71.0</c:v>
                </c:pt>
                <c:pt idx="5">
                  <c:v>71.0</c:v>
                </c:pt>
                <c:pt idx="6">
                  <c:v>73.0</c:v>
                </c:pt>
                <c:pt idx="7">
                  <c:v>76.5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(2)'!$D$5:$K$5</c:f>
              <c:numCache>
                <c:formatCode>General</c:formatCode>
                <c:ptCount val="8"/>
                <c:pt idx="0">
                  <c:v>54.5</c:v>
                </c:pt>
                <c:pt idx="1">
                  <c:v>58.0</c:v>
                </c:pt>
                <c:pt idx="2">
                  <c:v>59.0</c:v>
                </c:pt>
                <c:pt idx="3">
                  <c:v>59.0</c:v>
                </c:pt>
                <c:pt idx="4">
                  <c:v>60.0</c:v>
                </c:pt>
                <c:pt idx="5">
                  <c:v>63.0</c:v>
                </c:pt>
                <c:pt idx="6">
                  <c:v>65.5</c:v>
                </c:pt>
                <c:pt idx="7">
                  <c:v>66.5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(2)'!$D$6:$K$6</c:f>
              <c:numCache>
                <c:formatCode>General</c:formatCode>
                <c:ptCount val="8"/>
                <c:pt idx="0">
                  <c:v>38.0</c:v>
                </c:pt>
                <c:pt idx="1">
                  <c:v>32.0</c:v>
                </c:pt>
                <c:pt idx="2">
                  <c:v>33.5</c:v>
                </c:pt>
                <c:pt idx="3">
                  <c:v>34.5</c:v>
                </c:pt>
                <c:pt idx="4">
                  <c:v>34.0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(2)'!$D$7:$K$7</c:f>
              <c:numCache>
                <c:formatCode>General</c:formatCode>
                <c:ptCount val="8"/>
                <c:pt idx="0">
                  <c:v>61.0</c:v>
                </c:pt>
                <c:pt idx="1">
                  <c:v>68.0</c:v>
                </c:pt>
                <c:pt idx="2">
                  <c:v>76.0</c:v>
                </c:pt>
                <c:pt idx="3">
                  <c:v>82.5</c:v>
                </c:pt>
                <c:pt idx="4">
                  <c:v>88.0</c:v>
                </c:pt>
                <c:pt idx="5">
                  <c:v>91.0</c:v>
                </c:pt>
                <c:pt idx="6">
                  <c:v>97.0</c:v>
                </c:pt>
                <c:pt idx="7">
                  <c:v>105.0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(2)'!$D$8:$K$8</c:f>
              <c:numCache>
                <c:formatCode>General</c:formatCode>
                <c:ptCount val="8"/>
                <c:pt idx="0">
                  <c:v>63.0</c:v>
                </c:pt>
                <c:pt idx="1">
                  <c:v>64.5</c:v>
                </c:pt>
                <c:pt idx="2">
                  <c:v>66.5</c:v>
                </c:pt>
                <c:pt idx="3">
                  <c:v>68.0</c:v>
                </c:pt>
                <c:pt idx="4">
                  <c:v>72.0</c:v>
                </c:pt>
                <c:pt idx="5">
                  <c:v>76.0</c:v>
                </c:pt>
                <c:pt idx="6">
                  <c:v>81.0</c:v>
                </c:pt>
                <c:pt idx="7">
                  <c:v>84.5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(2)'!$D$9:$K$9</c:f>
              <c:numCache>
                <c:formatCode>General</c:formatCode>
                <c:ptCount val="8"/>
                <c:pt idx="0">
                  <c:v>49.5</c:v>
                </c:pt>
                <c:pt idx="1">
                  <c:v>53.0</c:v>
                </c:pt>
                <c:pt idx="2">
                  <c:v>57.6</c:v>
                </c:pt>
                <c:pt idx="3">
                  <c:v>58.5</c:v>
                </c:pt>
                <c:pt idx="4">
                  <c:v>63.0</c:v>
                </c:pt>
                <c:pt idx="5">
                  <c:v>64.0</c:v>
                </c:pt>
                <c:pt idx="6">
                  <c:v>66.5</c:v>
                </c:pt>
                <c:pt idx="7">
                  <c:v>69.5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(2)'!$D$10:$K$10</c:f>
              <c:numCache>
                <c:formatCode>General</c:formatCode>
                <c:ptCount val="8"/>
                <c:pt idx="0">
                  <c:v>56.0</c:v>
                </c:pt>
                <c:pt idx="1">
                  <c:v>57.5</c:v>
                </c:pt>
                <c:pt idx="2">
                  <c:v>62.0</c:v>
                </c:pt>
                <c:pt idx="3">
                  <c:v>65.5</c:v>
                </c:pt>
                <c:pt idx="4">
                  <c:v>71.0</c:v>
                </c:pt>
                <c:pt idx="5">
                  <c:v>77.0</c:v>
                </c:pt>
                <c:pt idx="6">
                  <c:v>81.5</c:v>
                </c:pt>
                <c:pt idx="7">
                  <c:v>85.0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(2)'!$D$11:$K$11</c:f>
              <c:numCache>
                <c:formatCode>General</c:formatCode>
                <c:ptCount val="8"/>
                <c:pt idx="0">
                  <c:v>38.0</c:v>
                </c:pt>
                <c:pt idx="1">
                  <c:v>39.0</c:v>
                </c:pt>
                <c:pt idx="2">
                  <c:v>40.0</c:v>
                </c:pt>
                <c:pt idx="3">
                  <c:v>41.5</c:v>
                </c:pt>
                <c:pt idx="4">
                  <c:v>42.5</c:v>
                </c:pt>
                <c:pt idx="5">
                  <c:v>42.0</c:v>
                </c:pt>
                <c:pt idx="6">
                  <c:v>42.5</c:v>
                </c:pt>
                <c:pt idx="7">
                  <c:v>45.5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(2)'!$D$12:$K$12</c:f>
              <c:numCache>
                <c:formatCode>General</c:formatCode>
                <c:ptCount val="8"/>
                <c:pt idx="0">
                  <c:v>47.0</c:v>
                </c:pt>
                <c:pt idx="1">
                  <c:v>51.0</c:v>
                </c:pt>
                <c:pt idx="2">
                  <c:v>56.5</c:v>
                </c:pt>
                <c:pt idx="3">
                  <c:v>61.5</c:v>
                </c:pt>
                <c:pt idx="4">
                  <c:v>65.0</c:v>
                </c:pt>
                <c:pt idx="5">
                  <c:v>69.0</c:v>
                </c:pt>
                <c:pt idx="6">
                  <c:v>74.0</c:v>
                </c:pt>
                <c:pt idx="7">
                  <c:v>78.0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(2)'!$D$13:$K$13</c:f>
              <c:numCache>
                <c:formatCode>General</c:formatCode>
                <c:ptCount val="8"/>
                <c:pt idx="0">
                  <c:v>53.5</c:v>
                </c:pt>
                <c:pt idx="1">
                  <c:v>52.5</c:v>
                </c:pt>
                <c:pt idx="2">
                  <c:v>52.0</c:v>
                </c:pt>
                <c:pt idx="3">
                  <c:v>53.5</c:v>
                </c:pt>
                <c:pt idx="4">
                  <c:v>54.5</c:v>
                </c:pt>
                <c:pt idx="5">
                  <c:v>56.0</c:v>
                </c:pt>
                <c:pt idx="6">
                  <c:v>56.5</c:v>
                </c:pt>
                <c:pt idx="7">
                  <c:v>58.0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(2)'!$D$14:$K$14</c:f>
              <c:numCache>
                <c:formatCode>General</c:formatCode>
                <c:ptCount val="8"/>
                <c:pt idx="0">
                  <c:v>42.0</c:v>
                </c:pt>
                <c:pt idx="1">
                  <c:v>40.5</c:v>
                </c:pt>
                <c:pt idx="2">
                  <c:v>40.5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(2)'!$D$15:$K$15</c:f>
              <c:numCache>
                <c:formatCode>General</c:formatCode>
                <c:ptCount val="8"/>
                <c:pt idx="0">
                  <c:v>59.0</c:v>
                </c:pt>
                <c:pt idx="1">
                  <c:v>64.0</c:v>
                </c:pt>
                <c:pt idx="2">
                  <c:v>68.5</c:v>
                </c:pt>
                <c:pt idx="3">
                  <c:v>68.5</c:v>
                </c:pt>
                <c:pt idx="4">
                  <c:v>71.5</c:v>
                </c:pt>
                <c:pt idx="5">
                  <c:v>76.0</c:v>
                </c:pt>
                <c:pt idx="6">
                  <c:v>82.0</c:v>
                </c:pt>
                <c:pt idx="7">
                  <c:v>86.0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(2)'!$D$17:$K$17</c:f>
              <c:numCache>
                <c:formatCode>General</c:formatCode>
                <c:ptCount val="8"/>
                <c:pt idx="0">
                  <c:v>8.5</c:v>
                </c:pt>
                <c:pt idx="1">
                  <c:v>10.0</c:v>
                </c:pt>
                <c:pt idx="2">
                  <c:v>11.0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(2)'!$D$18:$K$18</c:f>
              <c:numCache>
                <c:formatCode>General</c:formatCode>
                <c:ptCount val="8"/>
                <c:pt idx="0">
                  <c:v>68.5</c:v>
                </c:pt>
                <c:pt idx="1">
                  <c:v>73.5</c:v>
                </c:pt>
                <c:pt idx="2">
                  <c:v>81.5</c:v>
                </c:pt>
                <c:pt idx="3">
                  <c:v>85.0</c:v>
                </c:pt>
                <c:pt idx="4">
                  <c:v>86.0</c:v>
                </c:pt>
                <c:pt idx="5">
                  <c:v>88.0</c:v>
                </c:pt>
                <c:pt idx="6">
                  <c:v>91.0</c:v>
                </c:pt>
                <c:pt idx="7">
                  <c:v>95.0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(2)'!$D$19:$K$19</c:f>
              <c:numCache>
                <c:formatCode>General</c:formatCode>
                <c:ptCount val="8"/>
                <c:pt idx="0">
                  <c:v>13.0</c:v>
                </c:pt>
                <c:pt idx="1">
                  <c:v>13.5</c:v>
                </c:pt>
                <c:pt idx="2">
                  <c:v>14.5</c:v>
                </c:pt>
                <c:pt idx="3">
                  <c:v>15.0</c:v>
                </c:pt>
                <c:pt idx="4">
                  <c:v>15.0</c:v>
                </c:pt>
                <c:pt idx="5">
                  <c:v>15.5</c:v>
                </c:pt>
                <c:pt idx="6">
                  <c:v>17.0</c:v>
                </c:pt>
                <c:pt idx="7">
                  <c:v>18.0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(2)'!$D$20:$K$20</c:f>
              <c:numCache>
                <c:formatCode>General</c:formatCode>
                <c:ptCount val="8"/>
                <c:pt idx="0">
                  <c:v>34.5</c:v>
                </c:pt>
                <c:pt idx="1">
                  <c:v>33.0</c:v>
                </c:pt>
                <c:pt idx="2">
                  <c:v>33.0</c:v>
                </c:pt>
                <c:pt idx="3">
                  <c:v>33.5</c:v>
                </c:pt>
                <c:pt idx="4">
                  <c:v>35.0</c:v>
                </c:pt>
                <c:pt idx="5">
                  <c:v>35.0</c:v>
                </c:pt>
                <c:pt idx="6">
                  <c:v>36.5</c:v>
                </c:pt>
                <c:pt idx="7">
                  <c:v>37.0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(2)'!$D$21:$K$21</c:f>
              <c:numCache>
                <c:formatCode>General</c:formatCode>
                <c:ptCount val="8"/>
                <c:pt idx="0">
                  <c:v>57.0</c:v>
                </c:pt>
                <c:pt idx="1">
                  <c:v>54.0</c:v>
                </c:pt>
                <c:pt idx="2">
                  <c:v>57.0</c:v>
                </c:pt>
                <c:pt idx="3">
                  <c:v>61.5</c:v>
                </c:pt>
                <c:pt idx="4">
                  <c:v>63.0</c:v>
                </c:pt>
                <c:pt idx="5">
                  <c:v>64.0</c:v>
                </c:pt>
                <c:pt idx="6">
                  <c:v>68.0</c:v>
                </c:pt>
                <c:pt idx="7">
                  <c:v>73.0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(2)'!$D$22:$K$22</c:f>
              <c:numCache>
                <c:formatCode>General</c:formatCode>
                <c:ptCount val="8"/>
                <c:pt idx="0">
                  <c:v>24.5</c:v>
                </c:pt>
                <c:pt idx="1">
                  <c:v>25.5</c:v>
                </c:pt>
                <c:pt idx="2">
                  <c:v>26.5</c:v>
                </c:pt>
                <c:pt idx="3">
                  <c:v>26.5</c:v>
                </c:pt>
                <c:pt idx="4">
                  <c:v>27.5</c:v>
                </c:pt>
                <c:pt idx="5">
                  <c:v>27.5</c:v>
                </c:pt>
                <c:pt idx="6">
                  <c:v>28.0</c:v>
                </c:pt>
                <c:pt idx="7">
                  <c:v>30.5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(2)'!$D$23:$K$23</c:f>
              <c:numCache>
                <c:formatCode>General</c:formatCode>
                <c:ptCount val="8"/>
                <c:pt idx="0">
                  <c:v>28.5</c:v>
                </c:pt>
                <c:pt idx="1">
                  <c:v>28.0</c:v>
                </c:pt>
                <c:pt idx="2">
                  <c:v>28.0</c:v>
                </c:pt>
                <c:pt idx="3">
                  <c:v>28.5</c:v>
                </c:pt>
                <c:pt idx="4">
                  <c:v>28.5</c:v>
                </c:pt>
                <c:pt idx="5">
                  <c:v>29.0</c:v>
                </c:pt>
                <c:pt idx="6">
                  <c:v>29.0</c:v>
                </c:pt>
                <c:pt idx="7">
                  <c:v>30.0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(2)'!$D$24:$K$24</c:f>
              <c:numCache>
                <c:formatCode>General</c:formatCode>
                <c:ptCount val="8"/>
                <c:pt idx="0">
                  <c:v>47.0</c:v>
                </c:pt>
                <c:pt idx="1">
                  <c:v>50.0</c:v>
                </c:pt>
                <c:pt idx="2">
                  <c:v>56.5</c:v>
                </c:pt>
                <c:pt idx="3">
                  <c:v>62.0</c:v>
                </c:pt>
                <c:pt idx="4">
                  <c:v>67.5</c:v>
                </c:pt>
                <c:pt idx="5">
                  <c:v>71.0</c:v>
                </c:pt>
                <c:pt idx="6">
                  <c:v>78.5</c:v>
                </c:pt>
                <c:pt idx="7">
                  <c:v>86.5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(2)'!$D$25:$K$25</c:f>
              <c:numCache>
                <c:formatCode>General</c:formatCode>
                <c:ptCount val="8"/>
                <c:pt idx="0">
                  <c:v>30.5</c:v>
                </c:pt>
                <c:pt idx="1">
                  <c:v>32.0</c:v>
                </c:pt>
                <c:pt idx="2">
                  <c:v>32.5</c:v>
                </c:pt>
                <c:pt idx="3">
                  <c:v>33.5</c:v>
                </c:pt>
                <c:pt idx="4">
                  <c:v>33.5</c:v>
                </c:pt>
                <c:pt idx="5">
                  <c:v>30.0</c:v>
                </c:pt>
                <c:pt idx="6">
                  <c:v>31.5</c:v>
                </c:pt>
                <c:pt idx="7">
                  <c:v>31.5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(2)'!$D$26:$K$26</c:f>
              <c:numCache>
                <c:formatCode>General</c:formatCode>
                <c:ptCount val="8"/>
                <c:pt idx="0">
                  <c:v>56.5</c:v>
                </c:pt>
                <c:pt idx="1">
                  <c:v>57.5</c:v>
                </c:pt>
                <c:pt idx="2">
                  <c:v>62.0</c:v>
                </c:pt>
                <c:pt idx="3">
                  <c:v>65.5</c:v>
                </c:pt>
                <c:pt idx="4">
                  <c:v>68.5</c:v>
                </c:pt>
                <c:pt idx="5">
                  <c:v>71.0</c:v>
                </c:pt>
                <c:pt idx="6">
                  <c:v>78.0</c:v>
                </c:pt>
                <c:pt idx="7">
                  <c:v>81.0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(2)'!$D$27:$K$27</c:f>
              <c:numCache>
                <c:formatCode>General</c:formatCode>
                <c:ptCount val="8"/>
                <c:pt idx="0">
                  <c:v>65.5</c:v>
                </c:pt>
                <c:pt idx="1">
                  <c:v>69.5</c:v>
                </c:pt>
                <c:pt idx="2">
                  <c:v>74.5</c:v>
                </c:pt>
                <c:pt idx="3">
                  <c:v>79.5</c:v>
                </c:pt>
                <c:pt idx="4">
                  <c:v>84.0</c:v>
                </c:pt>
                <c:pt idx="5">
                  <c:v>85.0</c:v>
                </c:pt>
                <c:pt idx="6">
                  <c:v>89.0</c:v>
                </c:pt>
                <c:pt idx="7">
                  <c:v>93.5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(2)'!$D$28:$K$28</c:f>
              <c:numCache>
                <c:formatCode>General</c:formatCode>
                <c:ptCount val="8"/>
                <c:pt idx="0">
                  <c:v>40.0</c:v>
                </c:pt>
                <c:pt idx="1">
                  <c:v>40.0</c:v>
                </c:pt>
                <c:pt idx="2">
                  <c:v>41.0</c:v>
                </c:pt>
                <c:pt idx="3">
                  <c:v>41.5</c:v>
                </c:pt>
                <c:pt idx="4">
                  <c:v>41.5</c:v>
                </c:pt>
                <c:pt idx="5">
                  <c:v>42.0</c:v>
                </c:pt>
                <c:pt idx="6">
                  <c:v>44.0</c:v>
                </c:pt>
                <c:pt idx="7">
                  <c:v>44.5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(2)'!$D$29:$K$29</c:f>
              <c:numCache>
                <c:formatCode>General</c:formatCode>
                <c:ptCount val="8"/>
                <c:pt idx="0">
                  <c:v>41.0</c:v>
                </c:pt>
                <c:pt idx="1">
                  <c:v>42.0</c:v>
                </c:pt>
                <c:pt idx="2">
                  <c:v>44.5</c:v>
                </c:pt>
                <c:pt idx="3">
                  <c:v>51.0</c:v>
                </c:pt>
                <c:pt idx="4">
                  <c:v>50.5</c:v>
                </c:pt>
                <c:pt idx="5">
                  <c:v>50.0</c:v>
                </c:pt>
                <c:pt idx="6">
                  <c:v>53.0</c:v>
                </c:pt>
                <c:pt idx="7">
                  <c:v>54.5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(2)'!$D$30:$K$30</c:f>
              <c:numCache>
                <c:formatCode>General</c:formatCode>
                <c:ptCount val="8"/>
                <c:pt idx="0">
                  <c:v>37.0</c:v>
                </c:pt>
                <c:pt idx="1">
                  <c:v>37.5</c:v>
                </c:pt>
                <c:pt idx="2">
                  <c:v>39.5</c:v>
                </c:pt>
                <c:pt idx="3">
                  <c:v>40.5</c:v>
                </c:pt>
                <c:pt idx="4">
                  <c:v>41.5</c:v>
                </c:pt>
                <c:pt idx="5">
                  <c:v>42.0</c:v>
                </c:pt>
                <c:pt idx="6">
                  <c:v>43.0</c:v>
                </c:pt>
                <c:pt idx="7">
                  <c:v>44.5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(2)'!$D$31:$K$31</c:f>
              <c:numCache>
                <c:formatCode>General</c:formatCode>
                <c:ptCount val="8"/>
                <c:pt idx="0">
                  <c:v>49.0</c:v>
                </c:pt>
                <c:pt idx="1">
                  <c:v>51.0</c:v>
                </c:pt>
                <c:pt idx="2">
                  <c:v>55.0</c:v>
                </c:pt>
                <c:pt idx="3">
                  <c:v>60.5</c:v>
                </c:pt>
                <c:pt idx="4">
                  <c:v>63.5</c:v>
                </c:pt>
                <c:pt idx="5">
                  <c:v>65.0</c:v>
                </c:pt>
                <c:pt idx="6">
                  <c:v>67.5</c:v>
                </c:pt>
                <c:pt idx="7">
                  <c:v>70.0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(2)'!$D$32:$K$32</c:f>
              <c:numCache>
                <c:formatCode>General</c:formatCode>
                <c:ptCount val="8"/>
                <c:pt idx="0">
                  <c:v>33.5</c:v>
                </c:pt>
                <c:pt idx="1">
                  <c:v>34.0</c:v>
                </c:pt>
                <c:pt idx="2">
                  <c:v>35.0</c:v>
                </c:pt>
                <c:pt idx="3">
                  <c:v>37.5</c:v>
                </c:pt>
                <c:pt idx="4">
                  <c:v>36.5</c:v>
                </c:pt>
                <c:pt idx="5">
                  <c:v>37.0</c:v>
                </c:pt>
                <c:pt idx="6">
                  <c:v>38.0</c:v>
                </c:pt>
                <c:pt idx="7">
                  <c:v>40.0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(2)'!$D$33:$K$33</c:f>
              <c:numCache>
                <c:formatCode>General</c:formatCode>
                <c:ptCount val="8"/>
                <c:pt idx="0">
                  <c:v>34.5</c:v>
                </c:pt>
                <c:pt idx="1">
                  <c:v>34.5</c:v>
                </c:pt>
                <c:pt idx="2">
                  <c:v>35.5</c:v>
                </c:pt>
                <c:pt idx="3">
                  <c:v>36.0</c:v>
                </c:pt>
                <c:pt idx="4">
                  <c:v>37.5</c:v>
                </c:pt>
                <c:pt idx="5">
                  <c:v>43.0</c:v>
                </c:pt>
                <c:pt idx="6">
                  <c:v>40.5</c:v>
                </c:pt>
                <c:pt idx="7">
                  <c:v>42.5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(2)'!$D$34:$K$34</c:f>
              <c:numCache>
                <c:formatCode>General</c:formatCode>
                <c:ptCount val="8"/>
                <c:pt idx="0">
                  <c:v>21.5</c:v>
                </c:pt>
                <c:pt idx="1">
                  <c:v>23.0</c:v>
                </c:pt>
                <c:pt idx="2">
                  <c:v>25.0</c:v>
                </c:pt>
                <c:pt idx="3">
                  <c:v>25.5</c:v>
                </c:pt>
                <c:pt idx="4">
                  <c:v>26.5</c:v>
                </c:pt>
                <c:pt idx="5">
                  <c:v>28.0</c:v>
                </c:pt>
                <c:pt idx="6">
                  <c:v>28.0</c:v>
                </c:pt>
                <c:pt idx="7">
                  <c:v>29.5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(2)'!$D$35:$K$35</c:f>
              <c:numCache>
                <c:formatCode>General</c:formatCode>
                <c:ptCount val="8"/>
                <c:pt idx="2">
                  <c:v>28.0</c:v>
                </c:pt>
                <c:pt idx="3">
                  <c:v>31.5</c:v>
                </c:pt>
                <c:pt idx="4">
                  <c:v>31.0</c:v>
                </c:pt>
                <c:pt idx="5">
                  <c:v>31.5</c:v>
                </c:pt>
                <c:pt idx="6">
                  <c:v>31.5</c:v>
                </c:pt>
                <c:pt idx="7">
                  <c:v>34.5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(2)'!$D$36:$K$36</c:f>
              <c:numCache>
                <c:formatCode>General</c:formatCode>
                <c:ptCount val="8"/>
                <c:pt idx="2">
                  <c:v>23.0</c:v>
                </c:pt>
                <c:pt idx="3">
                  <c:v>22.0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535088"/>
        <c:axId val="1472539104"/>
      </c:lineChart>
      <c:catAx>
        <c:axId val="147253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539104"/>
        <c:crosses val="autoZero"/>
        <c:auto val="1"/>
        <c:lblAlgn val="ctr"/>
        <c:lblOffset val="100"/>
        <c:noMultiLvlLbl val="0"/>
      </c:catAx>
      <c:valAx>
        <c:axId val="14725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53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'repeats (2)'!$AN$1</c:f>
              <c:strCache>
                <c:ptCount val="1"/>
                <c:pt idx="0">
                  <c:v>av.inc.girth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15323053368329"/>
                  <c:y val="-0.668840405365997"/>
                </c:manualLayout>
              </c:layout>
              <c:numFmt formatCode="General" sourceLinked="0"/>
            </c:trendlineLbl>
          </c:trendline>
          <c:xVal>
            <c:numRef>
              <c:f>'repeats (2)'!$AM$2:$AM$36</c:f>
              <c:numCache>
                <c:formatCode>General</c:formatCode>
                <c:ptCount val="35"/>
                <c:pt idx="0">
                  <c:v>0.0</c:v>
                </c:pt>
                <c:pt idx="1">
                  <c:v>0.766666666666667</c:v>
                </c:pt>
                <c:pt idx="2">
                  <c:v>0.35</c:v>
                </c:pt>
                <c:pt idx="3">
                  <c:v>0.85</c:v>
                </c:pt>
                <c:pt idx="4">
                  <c:v>0.95</c:v>
                </c:pt>
                <c:pt idx="5">
                  <c:v>0.0166666666666667</c:v>
                </c:pt>
                <c:pt idx="6">
                  <c:v>0.133333333333333</c:v>
                </c:pt>
                <c:pt idx="7">
                  <c:v>0.733333333333333</c:v>
                </c:pt>
                <c:pt idx="8">
                  <c:v>0.166666666666667</c:v>
                </c:pt>
                <c:pt idx="9">
                  <c:v>0.95</c:v>
                </c:pt>
                <c:pt idx="10">
                  <c:v>0.183333333333333</c:v>
                </c:pt>
                <c:pt idx="11">
                  <c:v>0.9</c:v>
                </c:pt>
                <c:pt idx="12">
                  <c:v>0.9</c:v>
                </c:pt>
                <c:pt idx="13">
                  <c:v>0.1</c:v>
                </c:pt>
                <c:pt idx="14">
                  <c:v>1.0</c:v>
                </c:pt>
                <c:pt idx="15">
                  <c:v>0.866666666666667</c:v>
                </c:pt>
                <c:pt idx="16">
                  <c:v>0.25</c:v>
                </c:pt>
                <c:pt idx="17">
                  <c:v>0.983333333333333</c:v>
                </c:pt>
                <c:pt idx="18">
                  <c:v>0.833333333333333</c:v>
                </c:pt>
                <c:pt idx="19">
                  <c:v>0.183333333333333</c:v>
                </c:pt>
                <c:pt idx="20">
                  <c:v>1.0</c:v>
                </c:pt>
                <c:pt idx="21">
                  <c:v>1.0</c:v>
                </c:pt>
                <c:pt idx="22">
                  <c:v>0.0333333333333333</c:v>
                </c:pt>
                <c:pt idx="23">
                  <c:v>0.9</c:v>
                </c:pt>
                <c:pt idx="24">
                  <c:v>0.283333333333333</c:v>
                </c:pt>
                <c:pt idx="25">
                  <c:v>0.3</c:v>
                </c:pt>
                <c:pt idx="26">
                  <c:v>0.5</c:v>
                </c:pt>
                <c:pt idx="27">
                  <c:v>0.383333333333333</c:v>
                </c:pt>
                <c:pt idx="28">
                  <c:v>0.983333333333333</c:v>
                </c:pt>
                <c:pt idx="29">
                  <c:v>0.0333333333333333</c:v>
                </c:pt>
                <c:pt idx="30">
                  <c:v>1.0</c:v>
                </c:pt>
                <c:pt idx="31">
                  <c:v>0.883333333333333</c:v>
                </c:pt>
                <c:pt idx="32">
                  <c:v>0.966666666666667</c:v>
                </c:pt>
                <c:pt idx="33">
                  <c:v>0.716666666666667</c:v>
                </c:pt>
                <c:pt idx="34">
                  <c:v>0.95</c:v>
                </c:pt>
              </c:numCache>
            </c:numRef>
          </c:xVal>
          <c:yVal>
            <c:numRef>
              <c:f>'repeats (2)'!$AN$2:$AN$36</c:f>
              <c:numCache>
                <c:formatCode>General</c:formatCode>
                <c:ptCount val="35"/>
                <c:pt idx="0">
                  <c:v>8.071428571428571</c:v>
                </c:pt>
                <c:pt idx="1">
                  <c:v>2.285714285714286</c:v>
                </c:pt>
                <c:pt idx="2">
                  <c:v>1.5</c:v>
                </c:pt>
                <c:pt idx="3">
                  <c:v>1.714285714285714</c:v>
                </c:pt>
                <c:pt idx="4">
                  <c:v>-0.428571428571429</c:v>
                </c:pt>
                <c:pt idx="5">
                  <c:v>6.285714285714285</c:v>
                </c:pt>
                <c:pt idx="6">
                  <c:v>3.071428571428572</c:v>
                </c:pt>
                <c:pt idx="7">
                  <c:v>2.857142857142857</c:v>
                </c:pt>
                <c:pt idx="8">
                  <c:v>4.142857142857143</c:v>
                </c:pt>
                <c:pt idx="9">
                  <c:v>1.071428571428571</c:v>
                </c:pt>
                <c:pt idx="10">
                  <c:v>4.428571428571429</c:v>
                </c:pt>
                <c:pt idx="11">
                  <c:v>0.642857142857143</c:v>
                </c:pt>
                <c:pt idx="12">
                  <c:v>-0.285714285714286</c:v>
                </c:pt>
                <c:pt idx="13">
                  <c:v>3.857142857142857</c:v>
                </c:pt>
                <c:pt idx="14">
                  <c:v>-0.125</c:v>
                </c:pt>
                <c:pt idx="15">
                  <c:v>0.642857142857143</c:v>
                </c:pt>
                <c:pt idx="16">
                  <c:v>3.785714285714286</c:v>
                </c:pt>
                <c:pt idx="17">
                  <c:v>0.714285714285714</c:v>
                </c:pt>
                <c:pt idx="18">
                  <c:v>0.357142857142857</c:v>
                </c:pt>
                <c:pt idx="19">
                  <c:v>2.285714285714286</c:v>
                </c:pt>
                <c:pt idx="20">
                  <c:v>0.857142857142857</c:v>
                </c:pt>
                <c:pt idx="21">
                  <c:v>0.214285714285714</c:v>
                </c:pt>
                <c:pt idx="22">
                  <c:v>5.642857142857143</c:v>
                </c:pt>
                <c:pt idx="23">
                  <c:v>0.142857142857143</c:v>
                </c:pt>
                <c:pt idx="24">
                  <c:v>3.5</c:v>
                </c:pt>
                <c:pt idx="25">
                  <c:v>4.0</c:v>
                </c:pt>
                <c:pt idx="26">
                  <c:v>0.642857142857143</c:v>
                </c:pt>
                <c:pt idx="27">
                  <c:v>1.928571428571429</c:v>
                </c:pt>
                <c:pt idx="28">
                  <c:v>1.071428571428571</c:v>
                </c:pt>
                <c:pt idx="29">
                  <c:v>3.0</c:v>
                </c:pt>
                <c:pt idx="30">
                  <c:v>0.928571428571429</c:v>
                </c:pt>
                <c:pt idx="31">
                  <c:v>1.142857142857143</c:v>
                </c:pt>
                <c:pt idx="32">
                  <c:v>1.142857142857143</c:v>
                </c:pt>
                <c:pt idx="33">
                  <c:v>1.3</c:v>
                </c:pt>
                <c:pt idx="34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73088"/>
        <c:axId val="1472580720"/>
      </c:scatterChart>
      <c:valAx>
        <c:axId val="14725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av.cover above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72580720"/>
        <c:crosses val="autoZero"/>
        <c:crossBetween val="midCat"/>
      </c:valAx>
      <c:valAx>
        <c:axId val="1472580720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57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av.inc.girth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'repeats (2)'!$AN$1</c:f>
              <c:strCache>
                <c:ptCount val="1"/>
                <c:pt idx="0">
                  <c:v>av.inc.girth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15323053368329"/>
                  <c:y val="-0.668840405365997"/>
                </c:manualLayout>
              </c:layout>
              <c:numFmt formatCode="General" sourceLinked="0"/>
            </c:trendlineLbl>
          </c:trendline>
          <c:xVal>
            <c:numRef>
              <c:f>'repeats (2)'!$AM$37:$AM$129</c:f>
              <c:numCache>
                <c:formatCode>General</c:formatCode>
                <c:ptCount val="93"/>
                <c:pt idx="0">
                  <c:v>0.2</c:v>
                </c:pt>
                <c:pt idx="1">
                  <c:v>1.0</c:v>
                </c:pt>
                <c:pt idx="2">
                  <c:v>0.0833333333333333</c:v>
                </c:pt>
                <c:pt idx="3">
                  <c:v>0.05</c:v>
                </c:pt>
                <c:pt idx="4">
                  <c:v>0.0666666666666667</c:v>
                </c:pt>
                <c:pt idx="5">
                  <c:v>0.233333333333333</c:v>
                </c:pt>
                <c:pt idx="6">
                  <c:v>0.1</c:v>
                </c:pt>
                <c:pt idx="7">
                  <c:v>0.216666666666667</c:v>
                </c:pt>
                <c:pt idx="8">
                  <c:v>0.5</c:v>
                </c:pt>
                <c:pt idx="9">
                  <c:v>0.05</c:v>
                </c:pt>
                <c:pt idx="10">
                  <c:v>0.366666666666667</c:v>
                </c:pt>
                <c:pt idx="11">
                  <c:v>0.233333333333333</c:v>
                </c:pt>
                <c:pt idx="12">
                  <c:v>0.166666666666667</c:v>
                </c:pt>
                <c:pt idx="13">
                  <c:v>0.5</c:v>
                </c:pt>
                <c:pt idx="14">
                  <c:v>0.466666666666667</c:v>
                </c:pt>
                <c:pt idx="15">
                  <c:v>0.275</c:v>
                </c:pt>
                <c:pt idx="16">
                  <c:v>0.166666666666667</c:v>
                </c:pt>
                <c:pt idx="17">
                  <c:v>0.625</c:v>
                </c:pt>
                <c:pt idx="18">
                  <c:v>0.45</c:v>
                </c:pt>
                <c:pt idx="19">
                  <c:v>0.425</c:v>
                </c:pt>
                <c:pt idx="20">
                  <c:v>0.45</c:v>
                </c:pt>
                <c:pt idx="21">
                  <c:v>0.425</c:v>
                </c:pt>
                <c:pt idx="22">
                  <c:v>0.9</c:v>
                </c:pt>
                <c:pt idx="23">
                  <c:v>0.55</c:v>
                </c:pt>
                <c:pt idx="24">
                  <c:v>0.333333333333333</c:v>
                </c:pt>
                <c:pt idx="25">
                  <c:v>0.675</c:v>
                </c:pt>
                <c:pt idx="26">
                  <c:v>0.55</c:v>
                </c:pt>
                <c:pt idx="27">
                  <c:v>0.05</c:v>
                </c:pt>
                <c:pt idx="28">
                  <c:v>1.0</c:v>
                </c:pt>
                <c:pt idx="29">
                  <c:v>0.333333333333333</c:v>
                </c:pt>
                <c:pt idx="30">
                  <c:v>0.0333333333333333</c:v>
                </c:pt>
                <c:pt idx="31">
                  <c:v>0.166666666666667</c:v>
                </c:pt>
                <c:pt idx="32">
                  <c:v>0.966666666666667</c:v>
                </c:pt>
                <c:pt idx="33">
                  <c:v>0.9</c:v>
                </c:pt>
                <c:pt idx="34">
                  <c:v>0.833333333333333</c:v>
                </c:pt>
                <c:pt idx="35">
                  <c:v>0.0166666666666667</c:v>
                </c:pt>
                <c:pt idx="36">
                  <c:v>0.533333333333333</c:v>
                </c:pt>
                <c:pt idx="37">
                  <c:v>0.0166666666666667</c:v>
                </c:pt>
                <c:pt idx="38">
                  <c:v>0.4</c:v>
                </c:pt>
                <c:pt idx="39">
                  <c:v>0.65</c:v>
                </c:pt>
                <c:pt idx="40">
                  <c:v>0.216666666666667</c:v>
                </c:pt>
                <c:pt idx="41">
                  <c:v>0.216666666666667</c:v>
                </c:pt>
                <c:pt idx="42">
                  <c:v>0.55</c:v>
                </c:pt>
                <c:pt idx="43">
                  <c:v>0.55</c:v>
                </c:pt>
                <c:pt idx="44">
                  <c:v>0.05</c:v>
                </c:pt>
                <c:pt idx="45">
                  <c:v>0.4</c:v>
                </c:pt>
                <c:pt idx="46">
                  <c:v>0.25</c:v>
                </c:pt>
                <c:pt idx="47">
                  <c:v>1.0</c:v>
                </c:pt>
                <c:pt idx="48">
                  <c:v>0.216666666666667</c:v>
                </c:pt>
                <c:pt idx="49">
                  <c:v>0.883333333333333</c:v>
                </c:pt>
                <c:pt idx="50">
                  <c:v>0.116666666666667</c:v>
                </c:pt>
                <c:pt idx="51">
                  <c:v>0.516666666666667</c:v>
                </c:pt>
                <c:pt idx="52">
                  <c:v>0.183333333333333</c:v>
                </c:pt>
                <c:pt idx="53">
                  <c:v>0.116666666666667</c:v>
                </c:pt>
                <c:pt idx="54">
                  <c:v>0.65</c:v>
                </c:pt>
                <c:pt idx="55">
                  <c:v>0.183333333333333</c:v>
                </c:pt>
                <c:pt idx="56">
                  <c:v>1.0</c:v>
                </c:pt>
                <c:pt idx="57">
                  <c:v>0.0666666666666667</c:v>
                </c:pt>
                <c:pt idx="58">
                  <c:v>0.116666666666667</c:v>
                </c:pt>
                <c:pt idx="59">
                  <c:v>0.975</c:v>
                </c:pt>
                <c:pt idx="60">
                  <c:v>0.0666666666666667</c:v>
                </c:pt>
                <c:pt idx="61">
                  <c:v>0.8</c:v>
                </c:pt>
                <c:pt idx="62">
                  <c:v>0.0333333333333333</c:v>
                </c:pt>
                <c:pt idx="63">
                  <c:v>0.75</c:v>
                </c:pt>
                <c:pt idx="64">
                  <c:v>0.0666666666666667</c:v>
                </c:pt>
                <c:pt idx="65">
                  <c:v>0.183333333333333</c:v>
                </c:pt>
                <c:pt idx="66">
                  <c:v>0.85</c:v>
                </c:pt>
                <c:pt idx="67">
                  <c:v>0.783333333333333</c:v>
                </c:pt>
                <c:pt idx="68">
                  <c:v>0.383333333333333</c:v>
                </c:pt>
                <c:pt idx="69">
                  <c:v>0.0666666666666667</c:v>
                </c:pt>
                <c:pt idx="70">
                  <c:v>0.55</c:v>
                </c:pt>
                <c:pt idx="71">
                  <c:v>0.2</c:v>
                </c:pt>
                <c:pt idx="72">
                  <c:v>0.266666666666667</c:v>
                </c:pt>
                <c:pt idx="73">
                  <c:v>1.0</c:v>
                </c:pt>
                <c:pt idx="74">
                  <c:v>0.183333333333333</c:v>
                </c:pt>
                <c:pt idx="75">
                  <c:v>0.766666666666667</c:v>
                </c:pt>
                <c:pt idx="76">
                  <c:v>0.35</c:v>
                </c:pt>
                <c:pt idx="77">
                  <c:v>0.983333333333333</c:v>
                </c:pt>
                <c:pt idx="78">
                  <c:v>0.7</c:v>
                </c:pt>
                <c:pt idx="79">
                  <c:v>0.0</c:v>
                </c:pt>
                <c:pt idx="80">
                  <c:v>0.116666666666667</c:v>
                </c:pt>
                <c:pt idx="81">
                  <c:v>0.183333333333333</c:v>
                </c:pt>
                <c:pt idx="82">
                  <c:v>0.0666666666666667</c:v>
                </c:pt>
                <c:pt idx="83">
                  <c:v>0.133333333333333</c:v>
                </c:pt>
                <c:pt idx="84">
                  <c:v>0.0</c:v>
                </c:pt>
                <c:pt idx="85">
                  <c:v>0.1</c:v>
                </c:pt>
                <c:pt idx="86">
                  <c:v>0.1</c:v>
                </c:pt>
                <c:pt idx="87">
                  <c:v>0.7</c:v>
                </c:pt>
                <c:pt idx="88">
                  <c:v>0.0666666666666667</c:v>
                </c:pt>
                <c:pt idx="89">
                  <c:v>0.283333333333333</c:v>
                </c:pt>
                <c:pt idx="90">
                  <c:v>0.05</c:v>
                </c:pt>
                <c:pt idx="91">
                  <c:v>0.525</c:v>
                </c:pt>
                <c:pt idx="92">
                  <c:v>0.55</c:v>
                </c:pt>
              </c:numCache>
            </c:numRef>
          </c:xVal>
          <c:yVal>
            <c:numRef>
              <c:f>'repeats (2)'!$AN$37:$AN$129</c:f>
              <c:numCache>
                <c:formatCode>General</c:formatCode>
                <c:ptCount val="93"/>
                <c:pt idx="0">
                  <c:v>4.928571428571429</c:v>
                </c:pt>
                <c:pt idx="1">
                  <c:v>1.428571428571429</c:v>
                </c:pt>
                <c:pt idx="2">
                  <c:v>3.571428571428572</c:v>
                </c:pt>
                <c:pt idx="3">
                  <c:v>5.142857142857143</c:v>
                </c:pt>
                <c:pt idx="4">
                  <c:v>6.214285714285714</c:v>
                </c:pt>
                <c:pt idx="5">
                  <c:v>5.928571428571429</c:v>
                </c:pt>
                <c:pt idx="6">
                  <c:v>2.5</c:v>
                </c:pt>
                <c:pt idx="7">
                  <c:v>4.214285714285714</c:v>
                </c:pt>
                <c:pt idx="8">
                  <c:v>4.714285714285714</c:v>
                </c:pt>
                <c:pt idx="9">
                  <c:v>6.285714285714285</c:v>
                </c:pt>
                <c:pt idx="10">
                  <c:v>2.3</c:v>
                </c:pt>
                <c:pt idx="11">
                  <c:v>1.714285714285714</c:v>
                </c:pt>
                <c:pt idx="12">
                  <c:v>3.714285714285714</c:v>
                </c:pt>
                <c:pt idx="13">
                  <c:v>0.9</c:v>
                </c:pt>
                <c:pt idx="14">
                  <c:v>2.171428571428571</c:v>
                </c:pt>
                <c:pt idx="15">
                  <c:v>2.0</c:v>
                </c:pt>
                <c:pt idx="16">
                  <c:v>4.571428571428571</c:v>
                </c:pt>
                <c:pt idx="17">
                  <c:v>2.2</c:v>
                </c:pt>
                <c:pt idx="18">
                  <c:v>0.6</c:v>
                </c:pt>
                <c:pt idx="19">
                  <c:v>0.0600000000000001</c:v>
                </c:pt>
                <c:pt idx="20">
                  <c:v>3.785714285714286</c:v>
                </c:pt>
                <c:pt idx="21">
                  <c:v>0.62</c:v>
                </c:pt>
                <c:pt idx="22">
                  <c:v>1.12</c:v>
                </c:pt>
                <c:pt idx="23">
                  <c:v>5.328571428571428</c:v>
                </c:pt>
                <c:pt idx="24">
                  <c:v>4.5</c:v>
                </c:pt>
                <c:pt idx="25">
                  <c:v>1.5</c:v>
                </c:pt>
                <c:pt idx="26">
                  <c:v>3.642857142857143</c:v>
                </c:pt>
                <c:pt idx="27">
                  <c:v>6.071428571428571</c:v>
                </c:pt>
                <c:pt idx="28">
                  <c:v>-0.16</c:v>
                </c:pt>
                <c:pt idx="29">
                  <c:v>4.528571428571428</c:v>
                </c:pt>
                <c:pt idx="30">
                  <c:v>7.571428571428571</c:v>
                </c:pt>
                <c:pt idx="31">
                  <c:v>5.285714285714285</c:v>
                </c:pt>
                <c:pt idx="32">
                  <c:v>0.5</c:v>
                </c:pt>
                <c:pt idx="33">
                  <c:v>1.742857142857143</c:v>
                </c:pt>
                <c:pt idx="34">
                  <c:v>2.571428571428572</c:v>
                </c:pt>
                <c:pt idx="35">
                  <c:v>7.857142857142857</c:v>
                </c:pt>
                <c:pt idx="36">
                  <c:v>3.571428571428572</c:v>
                </c:pt>
                <c:pt idx="37">
                  <c:v>7.357142857142857</c:v>
                </c:pt>
                <c:pt idx="38">
                  <c:v>4.714285714285714</c:v>
                </c:pt>
                <c:pt idx="39">
                  <c:v>4.285714285714285</c:v>
                </c:pt>
                <c:pt idx="40">
                  <c:v>6.0</c:v>
                </c:pt>
                <c:pt idx="41">
                  <c:v>6.785714285714285</c:v>
                </c:pt>
                <c:pt idx="42">
                  <c:v>2.04</c:v>
                </c:pt>
                <c:pt idx="43">
                  <c:v>2.457142857142857</c:v>
                </c:pt>
                <c:pt idx="44">
                  <c:v>5.785714285714285</c:v>
                </c:pt>
                <c:pt idx="45">
                  <c:v>2.785714285714286</c:v>
                </c:pt>
                <c:pt idx="46">
                  <c:v>3.571428571428572</c:v>
                </c:pt>
                <c:pt idx="47">
                  <c:v>0.0</c:v>
                </c:pt>
                <c:pt idx="48">
                  <c:v>4.416666666666666</c:v>
                </c:pt>
                <c:pt idx="49">
                  <c:v>1.428571428571429</c:v>
                </c:pt>
                <c:pt idx="50">
                  <c:v>6.0</c:v>
                </c:pt>
                <c:pt idx="51">
                  <c:v>3.642857142857143</c:v>
                </c:pt>
                <c:pt idx="52">
                  <c:v>7.171428571428572</c:v>
                </c:pt>
                <c:pt idx="53">
                  <c:v>6.642857142857143</c:v>
                </c:pt>
                <c:pt idx="54">
                  <c:v>4.071428571428571</c:v>
                </c:pt>
                <c:pt idx="55">
                  <c:v>5.214285714285714</c:v>
                </c:pt>
                <c:pt idx="56">
                  <c:v>0.8</c:v>
                </c:pt>
                <c:pt idx="57">
                  <c:v>5.857142857142857</c:v>
                </c:pt>
                <c:pt idx="58">
                  <c:v>6.357142857142857</c:v>
                </c:pt>
                <c:pt idx="59">
                  <c:v>1.24</c:v>
                </c:pt>
                <c:pt idx="60">
                  <c:v>7.071428571428571</c:v>
                </c:pt>
                <c:pt idx="61">
                  <c:v>2.3</c:v>
                </c:pt>
                <c:pt idx="62">
                  <c:v>6.428571428571429</c:v>
                </c:pt>
                <c:pt idx="63">
                  <c:v>3.583333333333333</c:v>
                </c:pt>
                <c:pt idx="64">
                  <c:v>8.714285714285713</c:v>
                </c:pt>
                <c:pt idx="65">
                  <c:v>4.5</c:v>
                </c:pt>
                <c:pt idx="66">
                  <c:v>2.1</c:v>
                </c:pt>
                <c:pt idx="67">
                  <c:v>2.214285714285714</c:v>
                </c:pt>
                <c:pt idx="68">
                  <c:v>3.857142857142857</c:v>
                </c:pt>
                <c:pt idx="69">
                  <c:v>4.928571428571429</c:v>
                </c:pt>
                <c:pt idx="70">
                  <c:v>2.125</c:v>
                </c:pt>
                <c:pt idx="71">
                  <c:v>4.7</c:v>
                </c:pt>
                <c:pt idx="72">
                  <c:v>5.114285714285714</c:v>
                </c:pt>
                <c:pt idx="73">
                  <c:v>2.0</c:v>
                </c:pt>
                <c:pt idx="74">
                  <c:v>6.857142857142857</c:v>
                </c:pt>
                <c:pt idx="75">
                  <c:v>1.914285714285714</c:v>
                </c:pt>
                <c:pt idx="76">
                  <c:v>3.714285714285714</c:v>
                </c:pt>
                <c:pt idx="77">
                  <c:v>1.571428571428571</c:v>
                </c:pt>
                <c:pt idx="78">
                  <c:v>1.7</c:v>
                </c:pt>
                <c:pt idx="79">
                  <c:v>3.0</c:v>
                </c:pt>
                <c:pt idx="80">
                  <c:v>2.714285714285714</c:v>
                </c:pt>
                <c:pt idx="81">
                  <c:v>5.0</c:v>
                </c:pt>
                <c:pt idx="82">
                  <c:v>7.214285714285714</c:v>
                </c:pt>
                <c:pt idx="83">
                  <c:v>5.5</c:v>
                </c:pt>
                <c:pt idx="84">
                  <c:v>4.166666666666667</c:v>
                </c:pt>
                <c:pt idx="85">
                  <c:v>4.785714285714285</c:v>
                </c:pt>
                <c:pt idx="86">
                  <c:v>6.0</c:v>
                </c:pt>
                <c:pt idx="87">
                  <c:v>0.5</c:v>
                </c:pt>
                <c:pt idx="88">
                  <c:v>7.428571428571429</c:v>
                </c:pt>
                <c:pt idx="89">
                  <c:v>7.214285714285714</c:v>
                </c:pt>
                <c:pt idx="90">
                  <c:v>7.714285714285714</c:v>
                </c:pt>
                <c:pt idx="91">
                  <c:v>2.8</c:v>
                </c:pt>
                <c:pt idx="92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37616"/>
        <c:axId val="1472644832"/>
      </c:scatterChart>
      <c:valAx>
        <c:axId val="147263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av.cover above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72644832"/>
        <c:crosses val="autoZero"/>
        <c:crossBetween val="midCat"/>
      </c:valAx>
      <c:valAx>
        <c:axId val="14726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63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706455542021924"/>
          <c:w val="0.669844925634297"/>
          <c:h val="0.86760873526619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(2)'!$M$2:$R$2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(2)'!$M$3:$R$3</c:f>
              <c:numCache>
                <c:formatCode>General</c:formatCode>
                <c:ptCount val="6"/>
                <c:pt idx="0">
                  <c:v>0.0</c:v>
                </c:pt>
                <c:pt idx="1">
                  <c:v>0.8</c:v>
                </c:pt>
                <c:pt idx="2">
                  <c:v>0.8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(2)'!$M$4:$R$4</c:f>
              <c:numCache>
                <c:formatCode>General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(2)'!$M$5:$R$5</c:f>
              <c:numCache>
                <c:formatCode>General</c:formatCode>
                <c:ptCount val="6"/>
                <c:pt idx="0">
                  <c:v>1.0</c:v>
                </c:pt>
                <c:pt idx="1">
                  <c:v>0.5</c:v>
                </c:pt>
                <c:pt idx="2">
                  <c:v>0.8</c:v>
                </c:pt>
                <c:pt idx="3">
                  <c:v>1.0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(2)'!$M$6:$R$6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0.8</c:v>
                </c:pt>
                <c:pt idx="3">
                  <c:v>1.0</c:v>
                </c:pt>
                <c:pt idx="4">
                  <c:v>1.0</c:v>
                </c:pt>
                <c:pt idx="5">
                  <c:v>0.9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(2)'!$M$7:$R$7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(2)'!$M$8:$Q$8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0.0</c:v>
                </c:pt>
                <c:pt idx="4">
                  <c:v>0.3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(2)'!$M$9:$R$9</c:f>
              <c:numCache>
                <c:formatCode>General</c:formatCode>
                <c:ptCount val="6"/>
                <c:pt idx="0">
                  <c:v>0.5</c:v>
                </c:pt>
                <c:pt idx="1">
                  <c:v>0.8</c:v>
                </c:pt>
                <c:pt idx="2">
                  <c:v>0.7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(2)'!$M$10:$R$10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(2)'!$M$11:$R$11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0.8</c:v>
                </c:pt>
                <c:pt idx="3">
                  <c:v>1.0</c:v>
                </c:pt>
                <c:pt idx="4">
                  <c:v>1.0</c:v>
                </c:pt>
                <c:pt idx="5">
                  <c:v>0.9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(2)'!$M$12:$R$12</c:f>
              <c:numCache>
                <c:formatCode>General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(2)'!$M$13:$R$13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(2)'!$M$14:$R$14</c:f>
              <c:numCache>
                <c:formatCode>General</c:formatCode>
                <c:ptCount val="6"/>
                <c:pt idx="0">
                  <c:v>1.0</c:v>
                </c:pt>
                <c:pt idx="1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(2)'!$M$15:$R$15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(2)'!$M$17:$R$17</c:f>
              <c:numCache>
                <c:formatCode>General</c:formatCode>
                <c:ptCount val="6"/>
                <c:pt idx="0">
                  <c:v>1.0</c:v>
                </c:pt>
                <c:pt idx="1">
                  <c:v>0.8</c:v>
                </c:pt>
                <c:pt idx="2">
                  <c:v>0.7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(2)'!$M$18:$R$18</c:f>
              <c:numCache>
                <c:formatCode>General</c:formatCode>
                <c:ptCount val="6"/>
                <c:pt idx="0">
                  <c:v>0.0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0.3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(2)'!$M$19:$R$19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0.9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(2)'!$M$20:$R$20</c:f>
              <c:numCache>
                <c:formatCode>General</c:formatCode>
                <c:ptCount val="6"/>
                <c:pt idx="0">
                  <c:v>1.0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(2)'!$M$21:$R$21</c:f>
              <c:numCache>
                <c:formatCode>General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(2)'!$M$22:$R$22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(2)'!$M$23:$R$23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(2)'!$M$24:$R$24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(2)'!$M$25:$R$25</c:f>
              <c:numCache>
                <c:formatCode>General</c:formatCode>
                <c:ptCount val="6"/>
                <c:pt idx="0">
                  <c:v>1.0</c:v>
                </c:pt>
                <c:pt idx="1">
                  <c:v>0.8</c:v>
                </c:pt>
                <c:pt idx="2">
                  <c:v>1.0</c:v>
                </c:pt>
                <c:pt idx="3">
                  <c:v>0.8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(2)'!$M$26:$R$26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(2)'!$M$27:$R$27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(2)'!$M$28:$R$28</c:f>
              <c:numCache>
                <c:formatCode>General</c:formatCode>
                <c:ptCount val="6"/>
                <c:pt idx="0">
                  <c:v>0.5</c:v>
                </c:pt>
                <c:pt idx="1">
                  <c:v>0.3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0.5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(2)'!$M$29:$R$29</c:f>
              <c:numCache>
                <c:formatCode>General</c:formatCode>
                <c:ptCount val="6"/>
                <c:pt idx="0">
                  <c:v>0.5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0.0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(2)'!$M$30:$R$30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(2)'!$M$31:$R$31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(2)'!$M$32:$R$32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(2)'!$M$33:$R$33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0.8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(2)'!$M$34:$R$34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(2)'!$M$35:$R$35</c:f>
              <c:numCache>
                <c:formatCode>General</c:formatCode>
                <c:ptCount val="6"/>
                <c:pt idx="0">
                  <c:v>1.0</c:v>
                </c:pt>
                <c:pt idx="1">
                  <c:v>0.8</c:v>
                </c:pt>
                <c:pt idx="2">
                  <c:v>0.9</c:v>
                </c:pt>
                <c:pt idx="3">
                  <c:v>1.0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cat>
            <c:strRef>
              <c:f>'repeats (2)'!$M$1:$R$1</c:f>
              <c:strCache>
                <c:ptCount val="6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  <c:pt idx="5">
                  <c:v>cov17</c:v>
                </c:pt>
              </c:strCache>
            </c:strRef>
          </c:cat>
          <c:val>
            <c:numRef>
              <c:f>'repeats (2)'!$M$36:$R$36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0.9</c:v>
                </c:pt>
                <c:pt idx="3">
                  <c:v>0.8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935936"/>
        <c:axId val="1472939952"/>
      </c:lineChart>
      <c:catAx>
        <c:axId val="14729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939952"/>
        <c:crosses val="autoZero"/>
        <c:auto val="1"/>
        <c:lblAlgn val="ctr"/>
        <c:lblOffset val="100"/>
        <c:noMultiLvlLbl val="0"/>
      </c:catAx>
      <c:valAx>
        <c:axId val="1472939952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147293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679301200264"/>
          <c:y val="0.0671784365512305"/>
          <c:w val="0.215363528131339"/>
          <c:h val="0.87739830424801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706455542021924"/>
          <c:w val="0.669844925634297"/>
          <c:h val="0.79944448849393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(2)'!$D$37:$K$37</c:f>
              <c:numCache>
                <c:formatCode>General</c:formatCode>
                <c:ptCount val="8"/>
                <c:pt idx="0">
                  <c:v>52.5</c:v>
                </c:pt>
                <c:pt idx="1">
                  <c:v>58.5</c:v>
                </c:pt>
                <c:pt idx="2">
                  <c:v>63.0</c:v>
                </c:pt>
                <c:pt idx="3">
                  <c:v>67.0</c:v>
                </c:pt>
                <c:pt idx="4">
                  <c:v>72.0</c:v>
                </c:pt>
                <c:pt idx="5">
                  <c:v>77.0</c:v>
                </c:pt>
                <c:pt idx="6">
                  <c:v>83.0</c:v>
                </c:pt>
                <c:pt idx="7">
                  <c:v>87.0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(2)'!$D$38:$K$38</c:f>
              <c:numCache>
                <c:formatCode>General</c:formatCode>
                <c:ptCount val="8"/>
                <c:pt idx="0">
                  <c:v>8.5</c:v>
                </c:pt>
                <c:pt idx="1">
                  <c:v>10.0</c:v>
                </c:pt>
                <c:pt idx="2">
                  <c:v>11.5</c:v>
                </c:pt>
                <c:pt idx="3">
                  <c:v>12.0</c:v>
                </c:pt>
                <c:pt idx="4">
                  <c:v>13.5</c:v>
                </c:pt>
                <c:pt idx="5">
                  <c:v>15.5</c:v>
                </c:pt>
                <c:pt idx="6">
                  <c:v>17.0</c:v>
                </c:pt>
                <c:pt idx="7">
                  <c:v>18.5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(2)'!$D$39:$K$39</c:f>
              <c:numCache>
                <c:formatCode>General</c:formatCode>
                <c:ptCount val="8"/>
                <c:pt idx="0">
                  <c:v>55.0</c:v>
                </c:pt>
                <c:pt idx="1">
                  <c:v>60.0</c:v>
                </c:pt>
                <c:pt idx="2">
                  <c:v>64.0</c:v>
                </c:pt>
                <c:pt idx="3">
                  <c:v>68.0</c:v>
                </c:pt>
                <c:pt idx="4">
                  <c:v>74.5</c:v>
                </c:pt>
                <c:pt idx="5">
                  <c:v>76.5</c:v>
                </c:pt>
                <c:pt idx="6">
                  <c:v>81.0</c:v>
                </c:pt>
                <c:pt idx="7">
                  <c:v>80.0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(2)'!$D$40:$K$40</c:f>
              <c:numCache>
                <c:formatCode>General</c:formatCode>
                <c:ptCount val="8"/>
                <c:pt idx="0">
                  <c:v>56.0</c:v>
                </c:pt>
                <c:pt idx="1">
                  <c:v>67.0</c:v>
                </c:pt>
                <c:pt idx="2">
                  <c:v>74.5</c:v>
                </c:pt>
                <c:pt idx="3">
                  <c:v>78.0</c:v>
                </c:pt>
                <c:pt idx="4">
                  <c:v>82.0</c:v>
                </c:pt>
                <c:pt idx="5">
                  <c:v>84.0</c:v>
                </c:pt>
                <c:pt idx="6">
                  <c:v>89.0</c:v>
                </c:pt>
                <c:pt idx="7">
                  <c:v>92.0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(2)'!$D$41:$K$41</c:f>
              <c:numCache>
                <c:formatCode>General</c:formatCode>
                <c:ptCount val="8"/>
                <c:pt idx="0">
                  <c:v>41.5</c:v>
                </c:pt>
                <c:pt idx="1">
                  <c:v>51.5</c:v>
                </c:pt>
                <c:pt idx="2">
                  <c:v>59.5</c:v>
                </c:pt>
                <c:pt idx="3">
                  <c:v>65.0</c:v>
                </c:pt>
                <c:pt idx="4">
                  <c:v>72.0</c:v>
                </c:pt>
                <c:pt idx="5">
                  <c:v>77.0</c:v>
                </c:pt>
                <c:pt idx="6">
                  <c:v>82.0</c:v>
                </c:pt>
                <c:pt idx="7">
                  <c:v>85.0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(2)'!$D$42:$K$42</c:f>
              <c:numCache>
                <c:formatCode>General</c:formatCode>
                <c:ptCount val="8"/>
                <c:pt idx="0">
                  <c:v>23.0</c:v>
                </c:pt>
                <c:pt idx="1">
                  <c:v>31.0</c:v>
                </c:pt>
                <c:pt idx="2">
                  <c:v>37.5</c:v>
                </c:pt>
                <c:pt idx="3">
                  <c:v>42.0</c:v>
                </c:pt>
                <c:pt idx="4">
                  <c:v>48.5</c:v>
                </c:pt>
                <c:pt idx="5">
                  <c:v>55.0</c:v>
                </c:pt>
                <c:pt idx="6">
                  <c:v>60.0</c:v>
                </c:pt>
                <c:pt idx="7">
                  <c:v>64.5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(2)'!$D$43:$K$43</c:f>
              <c:numCache>
                <c:formatCode>General</c:formatCode>
                <c:ptCount val="8"/>
                <c:pt idx="0">
                  <c:v>8.5</c:v>
                </c:pt>
                <c:pt idx="1">
                  <c:v>8.5</c:v>
                </c:pt>
                <c:pt idx="2">
                  <c:v>12.0</c:v>
                </c:pt>
                <c:pt idx="3">
                  <c:v>14.0</c:v>
                </c:pt>
                <c:pt idx="4">
                  <c:v>17.5</c:v>
                </c:pt>
                <c:pt idx="5">
                  <c:v>21.0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(2)'!$D$44:$K$44</c:f>
              <c:numCache>
                <c:formatCode>General</c:formatCode>
                <c:ptCount val="8"/>
                <c:pt idx="0">
                  <c:v>7.5</c:v>
                </c:pt>
                <c:pt idx="1">
                  <c:v>10.5</c:v>
                </c:pt>
                <c:pt idx="2">
                  <c:v>16.5</c:v>
                </c:pt>
                <c:pt idx="3">
                  <c:v>20.0</c:v>
                </c:pt>
                <c:pt idx="4">
                  <c:v>23.5</c:v>
                </c:pt>
                <c:pt idx="5">
                  <c:v>28.0</c:v>
                </c:pt>
                <c:pt idx="6">
                  <c:v>32.5</c:v>
                </c:pt>
                <c:pt idx="7">
                  <c:v>37.0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(2)'!$D$45:$K$45</c:f>
              <c:numCache>
                <c:formatCode>General</c:formatCode>
                <c:ptCount val="8"/>
                <c:pt idx="0">
                  <c:v>7.5</c:v>
                </c:pt>
                <c:pt idx="1">
                  <c:v>10.5</c:v>
                </c:pt>
                <c:pt idx="2">
                  <c:v>16.5</c:v>
                </c:pt>
                <c:pt idx="3">
                  <c:v>19.5</c:v>
                </c:pt>
                <c:pt idx="4">
                  <c:v>23.5</c:v>
                </c:pt>
                <c:pt idx="5">
                  <c:v>28.0</c:v>
                </c:pt>
                <c:pt idx="6">
                  <c:v>34.0</c:v>
                </c:pt>
                <c:pt idx="7">
                  <c:v>40.5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(2)'!$D$46:$K$46</c:f>
              <c:numCache>
                <c:formatCode>General</c:formatCode>
                <c:ptCount val="8"/>
                <c:pt idx="0">
                  <c:v>21.0</c:v>
                </c:pt>
                <c:pt idx="1">
                  <c:v>29.0</c:v>
                </c:pt>
                <c:pt idx="2">
                  <c:v>35.0</c:v>
                </c:pt>
                <c:pt idx="3">
                  <c:v>43.0</c:v>
                </c:pt>
                <c:pt idx="4">
                  <c:v>43.5</c:v>
                </c:pt>
                <c:pt idx="5">
                  <c:v>50.0</c:v>
                </c:pt>
                <c:pt idx="6">
                  <c:v>56.5</c:v>
                </c:pt>
                <c:pt idx="7">
                  <c:v>65.0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(2)'!$D$47:$K$47</c:f>
              <c:numCache>
                <c:formatCode>General</c:formatCode>
                <c:ptCount val="8"/>
                <c:pt idx="0">
                  <c:v>3.5</c:v>
                </c:pt>
                <c:pt idx="1">
                  <c:v>8.0</c:v>
                </c:pt>
                <c:pt idx="2">
                  <c:v>9.5</c:v>
                </c:pt>
                <c:pt idx="3">
                  <c:v>10.5</c:v>
                </c:pt>
                <c:pt idx="4">
                  <c:v>12.5</c:v>
                </c:pt>
                <c:pt idx="5">
                  <c:v>15.0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(2)'!$D$48:$K$48</c:f>
              <c:numCache>
                <c:formatCode>General</c:formatCode>
                <c:ptCount val="8"/>
                <c:pt idx="0">
                  <c:v>7.0</c:v>
                </c:pt>
                <c:pt idx="1">
                  <c:v>10.0</c:v>
                </c:pt>
                <c:pt idx="2">
                  <c:v>11.5</c:v>
                </c:pt>
                <c:pt idx="3">
                  <c:v>13.0</c:v>
                </c:pt>
                <c:pt idx="4">
                  <c:v>13.5</c:v>
                </c:pt>
                <c:pt idx="5">
                  <c:v>15.5</c:v>
                </c:pt>
                <c:pt idx="6">
                  <c:v>17.0</c:v>
                </c:pt>
                <c:pt idx="7">
                  <c:v>19.0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(2)'!$D$49:$K$49</c:f>
              <c:numCache>
                <c:formatCode>General</c:formatCode>
                <c:ptCount val="8"/>
                <c:pt idx="0">
                  <c:v>13.0</c:v>
                </c:pt>
                <c:pt idx="1">
                  <c:v>20.0</c:v>
                </c:pt>
                <c:pt idx="2">
                  <c:v>25.0</c:v>
                </c:pt>
                <c:pt idx="3">
                  <c:v>26.0</c:v>
                </c:pt>
                <c:pt idx="4">
                  <c:v>29.0</c:v>
                </c:pt>
                <c:pt idx="5">
                  <c:v>31.0</c:v>
                </c:pt>
                <c:pt idx="6">
                  <c:v>35.0</c:v>
                </c:pt>
                <c:pt idx="7">
                  <c:v>39.0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(2)'!$D$50:$K$50</c:f>
              <c:numCache>
                <c:formatCode>General</c:formatCode>
                <c:ptCount val="8"/>
                <c:pt idx="0">
                  <c:v>7.0</c:v>
                </c:pt>
                <c:pt idx="1">
                  <c:v>10.0</c:v>
                </c:pt>
                <c:pt idx="2">
                  <c:v>10.5</c:v>
                </c:pt>
                <c:pt idx="3">
                  <c:v>10.5</c:v>
                </c:pt>
                <c:pt idx="4">
                  <c:v>11.0</c:v>
                </c:pt>
                <c:pt idx="5">
                  <c:v>11.5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(2)'!$D$51:$K$51</c:f>
              <c:numCache>
                <c:formatCode>General</c:formatCode>
                <c:ptCount val="8"/>
                <c:pt idx="0">
                  <c:v>7.8</c:v>
                </c:pt>
                <c:pt idx="1">
                  <c:v>11.5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19.5</c:v>
                </c:pt>
                <c:pt idx="7">
                  <c:v>23.0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(2)'!$D$52:$K$52</c:f>
              <c:numCache>
                <c:formatCode>General</c:formatCode>
                <c:ptCount val="8"/>
                <c:pt idx="0">
                  <c:v>8.0</c:v>
                </c:pt>
                <c:pt idx="1">
                  <c:v>11.0</c:v>
                </c:pt>
                <c:pt idx="2">
                  <c:v>13.0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(2)'!$D$53:$K$53</c:f>
              <c:numCache>
                <c:formatCode>General</c:formatCode>
                <c:ptCount val="8"/>
                <c:pt idx="0">
                  <c:v>15.0</c:v>
                </c:pt>
                <c:pt idx="1">
                  <c:v>24.5</c:v>
                </c:pt>
                <c:pt idx="2">
                  <c:v>33.52</c:v>
                </c:pt>
                <c:pt idx="3">
                  <c:v>37.0</c:v>
                </c:pt>
                <c:pt idx="4">
                  <c:v>40.0</c:v>
                </c:pt>
                <c:pt idx="5">
                  <c:v>40.5</c:v>
                </c:pt>
                <c:pt idx="6">
                  <c:v>45.0</c:v>
                </c:pt>
                <c:pt idx="7">
                  <c:v>47.0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(2)'!$D$54:$K$54</c:f>
              <c:numCache>
                <c:formatCode>General</c:formatCode>
                <c:ptCount val="8"/>
                <c:pt idx="0">
                  <c:v>5.0</c:v>
                </c:pt>
                <c:pt idx="1">
                  <c:v>7.5</c:v>
                </c:pt>
                <c:pt idx="2">
                  <c:v>9.5</c:v>
                </c:pt>
                <c:pt idx="3">
                  <c:v>11.0</c:v>
                </c:pt>
                <c:pt idx="4">
                  <c:v>13.5</c:v>
                </c:pt>
                <c:pt idx="5">
                  <c:v>16.0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(2)'!$D$55:$K$55</c:f>
              <c:numCache>
                <c:formatCode>General</c:formatCode>
                <c:ptCount val="8"/>
                <c:pt idx="0">
                  <c:v>8.8</c:v>
                </c:pt>
                <c:pt idx="1">
                  <c:v>10.5</c:v>
                </c:pt>
                <c:pt idx="2">
                  <c:v>10.5</c:v>
                </c:pt>
                <c:pt idx="3">
                  <c:v>12.0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13.0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(2)'!$D$56:$K$56</c:f>
              <c:numCache>
                <c:formatCode>General</c:formatCode>
                <c:ptCount val="8"/>
                <c:pt idx="0">
                  <c:v>9.2</c:v>
                </c:pt>
                <c:pt idx="1">
                  <c:v>8.5</c:v>
                </c:pt>
                <c:pt idx="2">
                  <c:v>9.0</c:v>
                </c:pt>
                <c:pt idx="3">
                  <c:v>8.5</c:v>
                </c:pt>
                <c:pt idx="4">
                  <c:v>10.0</c:v>
                </c:pt>
                <c:pt idx="5">
                  <c:v>9.5</c:v>
                </c:pt>
                <c:pt idx="7">
                  <c:v>0.0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(2)'!$D$57:$K$57</c:f>
              <c:numCache>
                <c:formatCode>General</c:formatCode>
                <c:ptCount val="8"/>
                <c:pt idx="0">
                  <c:v>10.5</c:v>
                </c:pt>
                <c:pt idx="1">
                  <c:v>17.5</c:v>
                </c:pt>
                <c:pt idx="2">
                  <c:v>24.5</c:v>
                </c:pt>
                <c:pt idx="3">
                  <c:v>27.5</c:v>
                </c:pt>
                <c:pt idx="4">
                  <c:v>31.0</c:v>
                </c:pt>
                <c:pt idx="5">
                  <c:v>30.5</c:v>
                </c:pt>
                <c:pt idx="6">
                  <c:v>34.0</c:v>
                </c:pt>
                <c:pt idx="7">
                  <c:v>37.0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(2)'!$D$58:$K$58</c:f>
              <c:numCache>
                <c:formatCode>General</c:formatCode>
                <c:ptCount val="8"/>
                <c:pt idx="0">
                  <c:v>6.4</c:v>
                </c:pt>
                <c:pt idx="1">
                  <c:v>7.5</c:v>
                </c:pt>
                <c:pt idx="2">
                  <c:v>8.5</c:v>
                </c:pt>
                <c:pt idx="3">
                  <c:v>8.5</c:v>
                </c:pt>
                <c:pt idx="4">
                  <c:v>9.5</c:v>
                </c:pt>
                <c:pt idx="5">
                  <c:v>9.5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(2)'!$D$59:$K$59</c:f>
              <c:numCache>
                <c:formatCode>General</c:formatCode>
                <c:ptCount val="8"/>
                <c:pt idx="0">
                  <c:v>6.9</c:v>
                </c:pt>
                <c:pt idx="1">
                  <c:v>9.8</c:v>
                </c:pt>
                <c:pt idx="2">
                  <c:v>11.0</c:v>
                </c:pt>
                <c:pt idx="3">
                  <c:v>12.0</c:v>
                </c:pt>
                <c:pt idx="4">
                  <c:v>11.5</c:v>
                </c:pt>
                <c:pt idx="5">
                  <c:v>12.5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(2)'!$D$60:$K$60</c:f>
              <c:numCache>
                <c:formatCode>General</c:formatCode>
                <c:ptCount val="8"/>
                <c:pt idx="0">
                  <c:v>29.2</c:v>
                </c:pt>
                <c:pt idx="1">
                  <c:v>38.5</c:v>
                </c:pt>
                <c:pt idx="2">
                  <c:v>43.5</c:v>
                </c:pt>
                <c:pt idx="3">
                  <c:v>49.5</c:v>
                </c:pt>
                <c:pt idx="4">
                  <c:v>53.5</c:v>
                </c:pt>
                <c:pt idx="5">
                  <c:v>55.0</c:v>
                </c:pt>
                <c:pt idx="6">
                  <c:v>61.0</c:v>
                </c:pt>
                <c:pt idx="7">
                  <c:v>66.5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(2)'!$D$61:$K$61</c:f>
              <c:numCache>
                <c:formatCode>General</c:formatCode>
                <c:ptCount val="8"/>
                <c:pt idx="0">
                  <c:v>27.5</c:v>
                </c:pt>
                <c:pt idx="1">
                  <c:v>34.5</c:v>
                </c:pt>
                <c:pt idx="2">
                  <c:v>37.5</c:v>
                </c:pt>
                <c:pt idx="3">
                  <c:v>42.0</c:v>
                </c:pt>
                <c:pt idx="4">
                  <c:v>46.0</c:v>
                </c:pt>
                <c:pt idx="5">
                  <c:v>51.0</c:v>
                </c:pt>
                <c:pt idx="6">
                  <c:v>54.0</c:v>
                </c:pt>
                <c:pt idx="7">
                  <c:v>59.0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(2)'!$D$62:$K$62</c:f>
              <c:numCache>
                <c:formatCode>General</c:formatCode>
                <c:ptCount val="8"/>
                <c:pt idx="0">
                  <c:v>15.5</c:v>
                </c:pt>
                <c:pt idx="1">
                  <c:v>18.0</c:v>
                </c:pt>
                <c:pt idx="2">
                  <c:v>21.0</c:v>
                </c:pt>
                <c:pt idx="3">
                  <c:v>22.0</c:v>
                </c:pt>
                <c:pt idx="4">
                  <c:v>23.5</c:v>
                </c:pt>
                <c:pt idx="5">
                  <c:v>23.0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(2)'!$D$63:$K$63</c:f>
              <c:numCache>
                <c:formatCode>General</c:formatCode>
                <c:ptCount val="8"/>
                <c:pt idx="0">
                  <c:v>7.0</c:v>
                </c:pt>
                <c:pt idx="1">
                  <c:v>12.0</c:v>
                </c:pt>
                <c:pt idx="2">
                  <c:v>17.0</c:v>
                </c:pt>
                <c:pt idx="3">
                  <c:v>20.0</c:v>
                </c:pt>
                <c:pt idx="4">
                  <c:v>24.5</c:v>
                </c:pt>
                <c:pt idx="5">
                  <c:v>27.0</c:v>
                </c:pt>
                <c:pt idx="6">
                  <c:v>29.5</c:v>
                </c:pt>
                <c:pt idx="7">
                  <c:v>32.5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(2)'!$D$64:$K$64</c:f>
              <c:numCache>
                <c:formatCode>General</c:formatCode>
                <c:ptCount val="8"/>
                <c:pt idx="0">
                  <c:v>14.0</c:v>
                </c:pt>
                <c:pt idx="1">
                  <c:v>20.5</c:v>
                </c:pt>
                <c:pt idx="2">
                  <c:v>28.5</c:v>
                </c:pt>
                <c:pt idx="3">
                  <c:v>34.5</c:v>
                </c:pt>
                <c:pt idx="4">
                  <c:v>39.0</c:v>
                </c:pt>
                <c:pt idx="5">
                  <c:v>47.0</c:v>
                </c:pt>
                <c:pt idx="6">
                  <c:v>51.5</c:v>
                </c:pt>
                <c:pt idx="7">
                  <c:v>56.5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(2)'!$D$65:$K$65</c:f>
              <c:numCache>
                <c:formatCode>General</c:formatCode>
                <c:ptCount val="8"/>
                <c:pt idx="0">
                  <c:v>15.8</c:v>
                </c:pt>
                <c:pt idx="1">
                  <c:v>15.8</c:v>
                </c:pt>
                <c:pt idx="2">
                  <c:v>15.5</c:v>
                </c:pt>
                <c:pt idx="3">
                  <c:v>15.5</c:v>
                </c:pt>
                <c:pt idx="4">
                  <c:v>15.0</c:v>
                </c:pt>
                <c:pt idx="5">
                  <c:v>15.0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(2)'!$D$66:$K$66</c:f>
              <c:numCache>
                <c:formatCode>General</c:formatCode>
                <c:ptCount val="8"/>
                <c:pt idx="0">
                  <c:v>26.8</c:v>
                </c:pt>
                <c:pt idx="1">
                  <c:v>31.5</c:v>
                </c:pt>
                <c:pt idx="2">
                  <c:v>37.0</c:v>
                </c:pt>
                <c:pt idx="3">
                  <c:v>41.5</c:v>
                </c:pt>
                <c:pt idx="4">
                  <c:v>45.0</c:v>
                </c:pt>
                <c:pt idx="5">
                  <c:v>48.5</c:v>
                </c:pt>
                <c:pt idx="6">
                  <c:v>54.5</c:v>
                </c:pt>
                <c:pt idx="7">
                  <c:v>58.5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(2)'!$D$67:$K$67</c:f>
              <c:numCache>
                <c:formatCode>General</c:formatCode>
                <c:ptCount val="8"/>
                <c:pt idx="0">
                  <c:v>40.5</c:v>
                </c:pt>
                <c:pt idx="1">
                  <c:v>50.0</c:v>
                </c:pt>
                <c:pt idx="2">
                  <c:v>61.0</c:v>
                </c:pt>
                <c:pt idx="3">
                  <c:v>68.5</c:v>
                </c:pt>
                <c:pt idx="4">
                  <c:v>75.5</c:v>
                </c:pt>
                <c:pt idx="5">
                  <c:v>81.0</c:v>
                </c:pt>
                <c:pt idx="6">
                  <c:v>87.5</c:v>
                </c:pt>
                <c:pt idx="7">
                  <c:v>93.5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(2)'!$D$68:$K$68</c:f>
              <c:numCache>
                <c:formatCode>General</c:formatCode>
                <c:ptCount val="8"/>
                <c:pt idx="0">
                  <c:v>36.5</c:v>
                </c:pt>
                <c:pt idx="1">
                  <c:v>44.0</c:v>
                </c:pt>
                <c:pt idx="2">
                  <c:v>50.5</c:v>
                </c:pt>
                <c:pt idx="3">
                  <c:v>57.0</c:v>
                </c:pt>
                <c:pt idx="4">
                  <c:v>62.0</c:v>
                </c:pt>
                <c:pt idx="5">
                  <c:v>65.0</c:v>
                </c:pt>
                <c:pt idx="6">
                  <c:v>69.5</c:v>
                </c:pt>
                <c:pt idx="7">
                  <c:v>73.5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(2)'!$D$69:$K$69</c:f>
              <c:numCache>
                <c:formatCode>General</c:formatCode>
                <c:ptCount val="8"/>
                <c:pt idx="0">
                  <c:v>14.5</c:v>
                </c:pt>
                <c:pt idx="1">
                  <c:v>16.2</c:v>
                </c:pt>
                <c:pt idx="2">
                  <c:v>16.5</c:v>
                </c:pt>
                <c:pt idx="3">
                  <c:v>18.0</c:v>
                </c:pt>
                <c:pt idx="4">
                  <c:v>17.0</c:v>
                </c:pt>
                <c:pt idx="5">
                  <c:v>17.0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(2)'!$D$70:$K$70</c:f>
              <c:numCache>
                <c:formatCode>General</c:formatCode>
                <c:ptCount val="8"/>
                <c:pt idx="0">
                  <c:v>14.8</c:v>
                </c:pt>
                <c:pt idx="1">
                  <c:v>18.5</c:v>
                </c:pt>
                <c:pt idx="2">
                  <c:v>22.0</c:v>
                </c:pt>
                <c:pt idx="3">
                  <c:v>24.5</c:v>
                </c:pt>
                <c:pt idx="4">
                  <c:v>25.5</c:v>
                </c:pt>
                <c:pt idx="5">
                  <c:v>25.5</c:v>
                </c:pt>
                <c:pt idx="6">
                  <c:v>26.0</c:v>
                </c:pt>
                <c:pt idx="7">
                  <c:v>27.0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(2)'!$D$71:$K$71</c:f>
              <c:numCache>
                <c:formatCode>General</c:formatCode>
                <c:ptCount val="8"/>
                <c:pt idx="0">
                  <c:v>28.0</c:v>
                </c:pt>
                <c:pt idx="1">
                  <c:v>34.5</c:v>
                </c:pt>
                <c:pt idx="2">
                  <c:v>40.0</c:v>
                </c:pt>
                <c:pt idx="3">
                  <c:v>43.0</c:v>
                </c:pt>
                <c:pt idx="4">
                  <c:v>43.5</c:v>
                </c:pt>
                <c:pt idx="5">
                  <c:v>45.5</c:v>
                </c:pt>
                <c:pt idx="6">
                  <c:v>45.0</c:v>
                </c:pt>
                <c:pt idx="7">
                  <c:v>46.0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(2)'!$D$72:$K$72</c:f>
              <c:numCache>
                <c:formatCode>General</c:formatCode>
                <c:ptCount val="8"/>
                <c:pt idx="0">
                  <c:v>40.5</c:v>
                </c:pt>
                <c:pt idx="1">
                  <c:v>51.0</c:v>
                </c:pt>
                <c:pt idx="2">
                  <c:v>62.0</c:v>
                </c:pt>
                <c:pt idx="3">
                  <c:v>68.8</c:v>
                </c:pt>
                <c:pt idx="4">
                  <c:v>76.0</c:v>
                </c:pt>
                <c:pt idx="5">
                  <c:v>80.5</c:v>
                </c:pt>
                <c:pt idx="6">
                  <c:v>89.0</c:v>
                </c:pt>
                <c:pt idx="7">
                  <c:v>95.5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(2)'!$D$73:$K$73</c:f>
              <c:numCache>
                <c:formatCode>General</c:formatCode>
                <c:ptCount val="8"/>
                <c:pt idx="0">
                  <c:v>31.0</c:v>
                </c:pt>
                <c:pt idx="1">
                  <c:v>36.0</c:v>
                </c:pt>
                <c:pt idx="2">
                  <c:v>42.5</c:v>
                </c:pt>
                <c:pt idx="3">
                  <c:v>47.0</c:v>
                </c:pt>
                <c:pt idx="4">
                  <c:v>50.5</c:v>
                </c:pt>
                <c:pt idx="5">
                  <c:v>52.0</c:v>
                </c:pt>
                <c:pt idx="6">
                  <c:v>54.5</c:v>
                </c:pt>
                <c:pt idx="7">
                  <c:v>56.0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(2)'!$D$74:$K$74</c:f>
              <c:numCache>
                <c:formatCode>General</c:formatCode>
                <c:ptCount val="8"/>
                <c:pt idx="0">
                  <c:v>37.0</c:v>
                </c:pt>
                <c:pt idx="1">
                  <c:v>47.5</c:v>
                </c:pt>
                <c:pt idx="2">
                  <c:v>58.5</c:v>
                </c:pt>
                <c:pt idx="3">
                  <c:v>66.0</c:v>
                </c:pt>
                <c:pt idx="4">
                  <c:v>73.0</c:v>
                </c:pt>
                <c:pt idx="5">
                  <c:v>77.5</c:v>
                </c:pt>
                <c:pt idx="6">
                  <c:v>83.0</c:v>
                </c:pt>
                <c:pt idx="7">
                  <c:v>88.5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(2)'!$D$75:$K$75</c:f>
              <c:numCache>
                <c:formatCode>General</c:formatCode>
                <c:ptCount val="8"/>
                <c:pt idx="0">
                  <c:v>33.0</c:v>
                </c:pt>
                <c:pt idx="1">
                  <c:v>40.5</c:v>
                </c:pt>
                <c:pt idx="2">
                  <c:v>48.0</c:v>
                </c:pt>
                <c:pt idx="3">
                  <c:v>51.5</c:v>
                </c:pt>
                <c:pt idx="4">
                  <c:v>55.5</c:v>
                </c:pt>
                <c:pt idx="5">
                  <c:v>60.0</c:v>
                </c:pt>
                <c:pt idx="6">
                  <c:v>64.0</c:v>
                </c:pt>
                <c:pt idx="7">
                  <c:v>66.0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(2)'!$D$76:$K$76</c:f>
              <c:numCache>
                <c:formatCode>General</c:formatCode>
                <c:ptCount val="8"/>
                <c:pt idx="0">
                  <c:v>29.0</c:v>
                </c:pt>
                <c:pt idx="1">
                  <c:v>35.0</c:v>
                </c:pt>
                <c:pt idx="2">
                  <c:v>41.5</c:v>
                </c:pt>
                <c:pt idx="3">
                  <c:v>44.5</c:v>
                </c:pt>
                <c:pt idx="4">
                  <c:v>49.5</c:v>
                </c:pt>
                <c:pt idx="5">
                  <c:v>52.0</c:v>
                </c:pt>
                <c:pt idx="6">
                  <c:v>57.0</c:v>
                </c:pt>
                <c:pt idx="7">
                  <c:v>59.0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(2)'!$D$77:$K$77</c:f>
              <c:numCache>
                <c:formatCode>General</c:formatCode>
                <c:ptCount val="8"/>
                <c:pt idx="0">
                  <c:v>24.5</c:v>
                </c:pt>
                <c:pt idx="1">
                  <c:v>30.0</c:v>
                </c:pt>
                <c:pt idx="2">
                  <c:v>39.5</c:v>
                </c:pt>
                <c:pt idx="3">
                  <c:v>43.0</c:v>
                </c:pt>
                <c:pt idx="4">
                  <c:v>50.5</c:v>
                </c:pt>
                <c:pt idx="5">
                  <c:v>55.0</c:v>
                </c:pt>
                <c:pt idx="6">
                  <c:v>63.0</c:v>
                </c:pt>
                <c:pt idx="7">
                  <c:v>66.5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(2)'!$D$78:$K$78</c:f>
              <c:numCache>
                <c:formatCode>General</c:formatCode>
                <c:ptCount val="8"/>
                <c:pt idx="0">
                  <c:v>26.0</c:v>
                </c:pt>
                <c:pt idx="1">
                  <c:v>34.3</c:v>
                </c:pt>
                <c:pt idx="2">
                  <c:v>42.5</c:v>
                </c:pt>
                <c:pt idx="3">
                  <c:v>48.5</c:v>
                </c:pt>
                <c:pt idx="4">
                  <c:v>56.0</c:v>
                </c:pt>
                <c:pt idx="5">
                  <c:v>60.0</c:v>
                </c:pt>
                <c:pt idx="6">
                  <c:v>67.5</c:v>
                </c:pt>
                <c:pt idx="7">
                  <c:v>73.5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(2)'!$D$79:$K$79</c:f>
              <c:numCache>
                <c:formatCode>General</c:formatCode>
                <c:ptCount val="8"/>
                <c:pt idx="0">
                  <c:v>15.8</c:v>
                </c:pt>
                <c:pt idx="1">
                  <c:v>19.0</c:v>
                </c:pt>
                <c:pt idx="2">
                  <c:v>22.0</c:v>
                </c:pt>
                <c:pt idx="3">
                  <c:v>24.5</c:v>
                </c:pt>
                <c:pt idx="4">
                  <c:v>25.5</c:v>
                </c:pt>
                <c:pt idx="5">
                  <c:v>26.0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(2)'!$D$80:$K$80</c:f>
              <c:numCache>
                <c:formatCode>General</c:formatCode>
                <c:ptCount val="8"/>
                <c:pt idx="0">
                  <c:v>28.8</c:v>
                </c:pt>
                <c:pt idx="1">
                  <c:v>33.5</c:v>
                </c:pt>
                <c:pt idx="2">
                  <c:v>36.0</c:v>
                </c:pt>
                <c:pt idx="3">
                  <c:v>39.0</c:v>
                </c:pt>
                <c:pt idx="4">
                  <c:v>40.5</c:v>
                </c:pt>
                <c:pt idx="5">
                  <c:v>45.0</c:v>
                </c:pt>
                <c:pt idx="6">
                  <c:v>44.0</c:v>
                </c:pt>
                <c:pt idx="7">
                  <c:v>46.0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(2)'!$D$81:$K$81</c:f>
              <c:numCache>
                <c:formatCode>General</c:formatCode>
                <c:ptCount val="8"/>
                <c:pt idx="0">
                  <c:v>33.0</c:v>
                </c:pt>
                <c:pt idx="1">
                  <c:v>40.0</c:v>
                </c:pt>
                <c:pt idx="2">
                  <c:v>50.0</c:v>
                </c:pt>
                <c:pt idx="3">
                  <c:v>58.5</c:v>
                </c:pt>
                <c:pt idx="4">
                  <c:v>62.5</c:v>
                </c:pt>
                <c:pt idx="5">
                  <c:v>66.0</c:v>
                </c:pt>
                <c:pt idx="6">
                  <c:v>71.0</c:v>
                </c:pt>
                <c:pt idx="7">
                  <c:v>73.5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(2)'!$D$82:$K$82</c:f>
              <c:numCache>
                <c:formatCode>General</c:formatCode>
                <c:ptCount val="8"/>
                <c:pt idx="0">
                  <c:v>21.5</c:v>
                </c:pt>
                <c:pt idx="1">
                  <c:v>24.5</c:v>
                </c:pt>
                <c:pt idx="2">
                  <c:v>29.5</c:v>
                </c:pt>
                <c:pt idx="3">
                  <c:v>33.0</c:v>
                </c:pt>
                <c:pt idx="4">
                  <c:v>36.5</c:v>
                </c:pt>
                <c:pt idx="5">
                  <c:v>37.5</c:v>
                </c:pt>
                <c:pt idx="6">
                  <c:v>40.0</c:v>
                </c:pt>
                <c:pt idx="7">
                  <c:v>41.0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(2)'!$D$83:$K$83</c:f>
              <c:numCache>
                <c:formatCode>General</c:formatCode>
                <c:ptCount val="8"/>
                <c:pt idx="0">
                  <c:v>19.5</c:v>
                </c:pt>
                <c:pt idx="1">
                  <c:v>24.8</c:v>
                </c:pt>
                <c:pt idx="2">
                  <c:v>30.5</c:v>
                </c:pt>
                <c:pt idx="3">
                  <c:v>35.0</c:v>
                </c:pt>
                <c:pt idx="4">
                  <c:v>39.0</c:v>
                </c:pt>
                <c:pt idx="5">
                  <c:v>40.0</c:v>
                </c:pt>
                <c:pt idx="6">
                  <c:v>42.5</c:v>
                </c:pt>
                <c:pt idx="7">
                  <c:v>44.5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(2)'!$D$84:$K$84</c:f>
              <c:numCache>
                <c:formatCode>General</c:formatCode>
                <c:ptCount val="8"/>
                <c:pt idx="1">
                  <c:v>15.0</c:v>
                </c:pt>
                <c:pt idx="2">
                  <c:v>15.0</c:v>
                </c:pt>
                <c:pt idx="3">
                  <c:v>15.5</c:v>
                </c:pt>
                <c:pt idx="4">
                  <c:v>15.5</c:v>
                </c:pt>
                <c:pt idx="5">
                  <c:v>15.0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(2)'!$D$85:$K$85</c:f>
              <c:numCache>
                <c:formatCode>General</c:formatCode>
                <c:ptCount val="8"/>
                <c:pt idx="1">
                  <c:v>28.0</c:v>
                </c:pt>
                <c:pt idx="2">
                  <c:v>35.0</c:v>
                </c:pt>
                <c:pt idx="3">
                  <c:v>39.5</c:v>
                </c:pt>
                <c:pt idx="4">
                  <c:v>45.5</c:v>
                </c:pt>
                <c:pt idx="5">
                  <c:v>47.5</c:v>
                </c:pt>
                <c:pt idx="6">
                  <c:v>51.5</c:v>
                </c:pt>
                <c:pt idx="7">
                  <c:v>54.5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(2)'!$D$86:$K$86</c:f>
              <c:numCache>
                <c:formatCode>General</c:formatCode>
                <c:ptCount val="8"/>
                <c:pt idx="0">
                  <c:v>12.5</c:v>
                </c:pt>
                <c:pt idx="1">
                  <c:v>15.8</c:v>
                </c:pt>
                <c:pt idx="2">
                  <c:v>18.0</c:v>
                </c:pt>
                <c:pt idx="3">
                  <c:v>20.0</c:v>
                </c:pt>
                <c:pt idx="4">
                  <c:v>20.5</c:v>
                </c:pt>
                <c:pt idx="5">
                  <c:v>20.0</c:v>
                </c:pt>
                <c:pt idx="6">
                  <c:v>21.0</c:v>
                </c:pt>
                <c:pt idx="7">
                  <c:v>22.5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(2)'!$D$87:$K$87</c:f>
              <c:numCache>
                <c:formatCode>General</c:formatCode>
                <c:ptCount val="8"/>
                <c:pt idx="0">
                  <c:v>27.5</c:v>
                </c:pt>
                <c:pt idx="1">
                  <c:v>36.0</c:v>
                </c:pt>
                <c:pt idx="2">
                  <c:v>45.5</c:v>
                </c:pt>
                <c:pt idx="3">
                  <c:v>52.5</c:v>
                </c:pt>
                <c:pt idx="4">
                  <c:v>58.0</c:v>
                </c:pt>
                <c:pt idx="5">
                  <c:v>61.0</c:v>
                </c:pt>
                <c:pt idx="6">
                  <c:v>65.5</c:v>
                </c:pt>
                <c:pt idx="7">
                  <c:v>69.5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(2)'!$D$88:$K$88</c:f>
              <c:numCache>
                <c:formatCode>General</c:formatCode>
                <c:ptCount val="8"/>
                <c:pt idx="0">
                  <c:v>21.5</c:v>
                </c:pt>
                <c:pt idx="1">
                  <c:v>25.5</c:v>
                </c:pt>
                <c:pt idx="2">
                  <c:v>31.0</c:v>
                </c:pt>
                <c:pt idx="3">
                  <c:v>33.0</c:v>
                </c:pt>
                <c:pt idx="4">
                  <c:v>36.5</c:v>
                </c:pt>
                <c:pt idx="5">
                  <c:v>39.5</c:v>
                </c:pt>
                <c:pt idx="6">
                  <c:v>44.0</c:v>
                </c:pt>
                <c:pt idx="7">
                  <c:v>47.0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(2)'!$D$89:$K$89</c:f>
              <c:numCache>
                <c:formatCode>General</c:formatCode>
                <c:ptCount val="8"/>
                <c:pt idx="0">
                  <c:v>28.8</c:v>
                </c:pt>
                <c:pt idx="1">
                  <c:v>38.0</c:v>
                </c:pt>
                <c:pt idx="2">
                  <c:v>50.0</c:v>
                </c:pt>
                <c:pt idx="3">
                  <c:v>54.5</c:v>
                </c:pt>
                <c:pt idx="4">
                  <c:v>62.0</c:v>
                </c:pt>
                <c:pt idx="5">
                  <c:v>66.0</c:v>
                </c:pt>
                <c:pt idx="6">
                  <c:v>72.0</c:v>
                </c:pt>
                <c:pt idx="7">
                  <c:v>79.0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(2)'!$D$90:$K$90</c:f>
              <c:numCache>
                <c:formatCode>General</c:formatCode>
                <c:ptCount val="8"/>
                <c:pt idx="0">
                  <c:v>27.0</c:v>
                </c:pt>
                <c:pt idx="1">
                  <c:v>35.0</c:v>
                </c:pt>
                <c:pt idx="2">
                  <c:v>43.0</c:v>
                </c:pt>
                <c:pt idx="3">
                  <c:v>50.0</c:v>
                </c:pt>
                <c:pt idx="4">
                  <c:v>56.0</c:v>
                </c:pt>
                <c:pt idx="5">
                  <c:v>61.5</c:v>
                </c:pt>
                <c:pt idx="6">
                  <c:v>67.0</c:v>
                </c:pt>
                <c:pt idx="7">
                  <c:v>73.5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(2)'!$D$91:$K$91</c:f>
              <c:numCache>
                <c:formatCode>General</c:formatCode>
                <c:ptCount val="8"/>
                <c:pt idx="0">
                  <c:v>16.0</c:v>
                </c:pt>
                <c:pt idx="1">
                  <c:v>21.8</c:v>
                </c:pt>
                <c:pt idx="2">
                  <c:v>28.0</c:v>
                </c:pt>
                <c:pt idx="3">
                  <c:v>32.0</c:v>
                </c:pt>
                <c:pt idx="4">
                  <c:v>35.5</c:v>
                </c:pt>
                <c:pt idx="5">
                  <c:v>38.0</c:v>
                </c:pt>
                <c:pt idx="6">
                  <c:v>42.5</c:v>
                </c:pt>
                <c:pt idx="7">
                  <c:v>44.5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(2)'!$D$92:$K$92</c:f>
              <c:numCache>
                <c:formatCode>General</c:formatCode>
                <c:ptCount val="8"/>
                <c:pt idx="0">
                  <c:v>19.5</c:v>
                </c:pt>
                <c:pt idx="1">
                  <c:v>28.0</c:v>
                </c:pt>
                <c:pt idx="2">
                  <c:v>34.5</c:v>
                </c:pt>
                <c:pt idx="3">
                  <c:v>42.5</c:v>
                </c:pt>
                <c:pt idx="4">
                  <c:v>46.5</c:v>
                </c:pt>
                <c:pt idx="5">
                  <c:v>48.0</c:v>
                </c:pt>
                <c:pt idx="6">
                  <c:v>54.5</c:v>
                </c:pt>
                <c:pt idx="7">
                  <c:v>56.0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(2)'!$D$93:$K$93</c:f>
              <c:numCache>
                <c:formatCode>General</c:formatCode>
                <c:ptCount val="8"/>
                <c:pt idx="0">
                  <c:v>14.5</c:v>
                </c:pt>
                <c:pt idx="1">
                  <c:v>17.0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(2)'!$D$94:$K$94</c:f>
              <c:numCache>
                <c:formatCode>General</c:formatCode>
                <c:ptCount val="8"/>
                <c:pt idx="0">
                  <c:v>29.5</c:v>
                </c:pt>
                <c:pt idx="1">
                  <c:v>37.5</c:v>
                </c:pt>
                <c:pt idx="2">
                  <c:v>44.5</c:v>
                </c:pt>
                <c:pt idx="3">
                  <c:v>50.5</c:v>
                </c:pt>
                <c:pt idx="4">
                  <c:v>57.0</c:v>
                </c:pt>
                <c:pt idx="5">
                  <c:v>62.0</c:v>
                </c:pt>
                <c:pt idx="6">
                  <c:v>66.5</c:v>
                </c:pt>
                <c:pt idx="7">
                  <c:v>70.5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(2)'!$D$95:$K$95</c:f>
              <c:numCache>
                <c:formatCode>General</c:formatCode>
                <c:ptCount val="8"/>
                <c:pt idx="0">
                  <c:v>29.0</c:v>
                </c:pt>
                <c:pt idx="1">
                  <c:v>38.0</c:v>
                </c:pt>
                <c:pt idx="2">
                  <c:v>47.5</c:v>
                </c:pt>
                <c:pt idx="3">
                  <c:v>52.5</c:v>
                </c:pt>
                <c:pt idx="4">
                  <c:v>59.0</c:v>
                </c:pt>
                <c:pt idx="5">
                  <c:v>62.5</c:v>
                </c:pt>
                <c:pt idx="6">
                  <c:v>68.5</c:v>
                </c:pt>
                <c:pt idx="7">
                  <c:v>73.5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(2)'!$D$96:$K$96</c:f>
              <c:numCache>
                <c:formatCode>General</c:formatCode>
                <c:ptCount val="8"/>
                <c:pt idx="0">
                  <c:v>13.8</c:v>
                </c:pt>
                <c:pt idx="1">
                  <c:v>18.2</c:v>
                </c:pt>
                <c:pt idx="2">
                  <c:v>19.0</c:v>
                </c:pt>
                <c:pt idx="3">
                  <c:v>19.5</c:v>
                </c:pt>
                <c:pt idx="4">
                  <c:v>19.5</c:v>
                </c:pt>
                <c:pt idx="5">
                  <c:v>20.0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(2)'!$D$97:$K$97</c:f>
              <c:numCache>
                <c:formatCode>General</c:formatCode>
                <c:ptCount val="8"/>
                <c:pt idx="0">
                  <c:v>26.0</c:v>
                </c:pt>
                <c:pt idx="1">
                  <c:v>33.5</c:v>
                </c:pt>
                <c:pt idx="2">
                  <c:v>40.0</c:v>
                </c:pt>
                <c:pt idx="3">
                  <c:v>46.5</c:v>
                </c:pt>
                <c:pt idx="4">
                  <c:v>51.0</c:v>
                </c:pt>
                <c:pt idx="5">
                  <c:v>58.0</c:v>
                </c:pt>
                <c:pt idx="6">
                  <c:v>58.5</c:v>
                </c:pt>
                <c:pt idx="7">
                  <c:v>75.5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(2)'!$D$98:$K$98</c:f>
              <c:numCache>
                <c:formatCode>General</c:formatCode>
                <c:ptCount val="8"/>
                <c:pt idx="0">
                  <c:v>18.5</c:v>
                </c:pt>
                <c:pt idx="1">
                  <c:v>21.0</c:v>
                </c:pt>
                <c:pt idx="2">
                  <c:v>24.0</c:v>
                </c:pt>
                <c:pt idx="3">
                  <c:v>26.5</c:v>
                </c:pt>
                <c:pt idx="4">
                  <c:v>28.5</c:v>
                </c:pt>
                <c:pt idx="5">
                  <c:v>30.0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(2)'!$D$99:$K$99</c:f>
              <c:numCache>
                <c:formatCode>General</c:formatCode>
                <c:ptCount val="8"/>
                <c:pt idx="0">
                  <c:v>26.5</c:v>
                </c:pt>
                <c:pt idx="1">
                  <c:v>32.0</c:v>
                </c:pt>
                <c:pt idx="2">
                  <c:v>41.0</c:v>
                </c:pt>
                <c:pt idx="3">
                  <c:v>45.5</c:v>
                </c:pt>
                <c:pt idx="4">
                  <c:v>52.5</c:v>
                </c:pt>
                <c:pt idx="5">
                  <c:v>57.0</c:v>
                </c:pt>
                <c:pt idx="6">
                  <c:v>65.5</c:v>
                </c:pt>
                <c:pt idx="7">
                  <c:v>71.5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(2)'!$D$100:$K$100</c:f>
              <c:numCache>
                <c:formatCode>General</c:formatCode>
                <c:ptCount val="8"/>
                <c:pt idx="1">
                  <c:v>25.0</c:v>
                </c:pt>
                <c:pt idx="2">
                  <c:v>30.0</c:v>
                </c:pt>
                <c:pt idx="3">
                  <c:v>34.0</c:v>
                </c:pt>
                <c:pt idx="4">
                  <c:v>38.0</c:v>
                </c:pt>
                <c:pt idx="5">
                  <c:v>40.5</c:v>
                </c:pt>
                <c:pt idx="6">
                  <c:v>44.5</c:v>
                </c:pt>
                <c:pt idx="7">
                  <c:v>46.5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(2)'!$D$101:$K$101</c:f>
              <c:numCache>
                <c:formatCode>General</c:formatCode>
                <c:ptCount val="8"/>
                <c:pt idx="0">
                  <c:v>27.5</c:v>
                </c:pt>
                <c:pt idx="1">
                  <c:v>40.5</c:v>
                </c:pt>
                <c:pt idx="2">
                  <c:v>52.5</c:v>
                </c:pt>
                <c:pt idx="3">
                  <c:v>62.5</c:v>
                </c:pt>
                <c:pt idx="4">
                  <c:v>67.5</c:v>
                </c:pt>
                <c:pt idx="5">
                  <c:v>75.0</c:v>
                </c:pt>
                <c:pt idx="6">
                  <c:v>81.0</c:v>
                </c:pt>
                <c:pt idx="7">
                  <c:v>88.5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(2)'!$D$102:$K$102</c:f>
              <c:numCache>
                <c:formatCode>General</c:formatCode>
                <c:ptCount val="8"/>
                <c:pt idx="0">
                  <c:v>17.5</c:v>
                </c:pt>
                <c:pt idx="1">
                  <c:v>23.5</c:v>
                </c:pt>
                <c:pt idx="2">
                  <c:v>29.5</c:v>
                </c:pt>
                <c:pt idx="3">
                  <c:v>33.5</c:v>
                </c:pt>
                <c:pt idx="4">
                  <c:v>37.5</c:v>
                </c:pt>
                <c:pt idx="5">
                  <c:v>40.0</c:v>
                </c:pt>
                <c:pt idx="6">
                  <c:v>44.5</c:v>
                </c:pt>
                <c:pt idx="7">
                  <c:v>49.0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(2)'!$D$103:$K$103</c:f>
              <c:numCache>
                <c:formatCode>General</c:formatCode>
                <c:ptCount val="8"/>
                <c:pt idx="0">
                  <c:v>9.0</c:v>
                </c:pt>
                <c:pt idx="1">
                  <c:v>12.5</c:v>
                </c:pt>
                <c:pt idx="2">
                  <c:v>17.0</c:v>
                </c:pt>
                <c:pt idx="3">
                  <c:v>18.0</c:v>
                </c:pt>
                <c:pt idx="4">
                  <c:v>19.5</c:v>
                </c:pt>
                <c:pt idx="5">
                  <c:v>19.5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(2)'!$D$104:$K$104</c:f>
              <c:numCache>
                <c:formatCode>General</c:formatCode>
                <c:ptCount val="8"/>
                <c:pt idx="0">
                  <c:v>8.5</c:v>
                </c:pt>
                <c:pt idx="1">
                  <c:v>13.5</c:v>
                </c:pt>
                <c:pt idx="2">
                  <c:v>16.5</c:v>
                </c:pt>
                <c:pt idx="3">
                  <c:v>18.5</c:v>
                </c:pt>
                <c:pt idx="4">
                  <c:v>21.0</c:v>
                </c:pt>
                <c:pt idx="5">
                  <c:v>21.5</c:v>
                </c:pt>
                <c:pt idx="6">
                  <c:v>23.5</c:v>
                </c:pt>
                <c:pt idx="7">
                  <c:v>24.0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(2)'!$D$105:$K$105</c:f>
              <c:numCache>
                <c:formatCode>General</c:formatCode>
                <c:ptCount val="8"/>
                <c:pt idx="0">
                  <c:v>16.5</c:v>
                </c:pt>
                <c:pt idx="1">
                  <c:v>24.0</c:v>
                </c:pt>
                <c:pt idx="2">
                  <c:v>28.5</c:v>
                </c:pt>
                <c:pt idx="3">
                  <c:v>32.5</c:v>
                </c:pt>
                <c:pt idx="4">
                  <c:v>35.0</c:v>
                </c:pt>
                <c:pt idx="5">
                  <c:v>36.5</c:v>
                </c:pt>
                <c:pt idx="6">
                  <c:v>40.5</c:v>
                </c:pt>
                <c:pt idx="7">
                  <c:v>43.5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(2)'!$D$106:$K$106</c:f>
              <c:numCache>
                <c:formatCode>General</c:formatCode>
                <c:ptCount val="8"/>
                <c:pt idx="0">
                  <c:v>18.0</c:v>
                </c:pt>
                <c:pt idx="1">
                  <c:v>26.0</c:v>
                </c:pt>
                <c:pt idx="2">
                  <c:v>33.0</c:v>
                </c:pt>
                <c:pt idx="3">
                  <c:v>37.5</c:v>
                </c:pt>
                <c:pt idx="4">
                  <c:v>41.0</c:v>
                </c:pt>
                <c:pt idx="5">
                  <c:v>44.5</c:v>
                </c:pt>
                <c:pt idx="6">
                  <c:v>47.5</c:v>
                </c:pt>
                <c:pt idx="7">
                  <c:v>52.5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(2)'!$D$107:$K$107</c:f>
              <c:numCache>
                <c:formatCode>General</c:formatCode>
                <c:ptCount val="8"/>
                <c:pt idx="1">
                  <c:v>16.5</c:v>
                </c:pt>
                <c:pt idx="2">
                  <c:v>19.5</c:v>
                </c:pt>
                <c:pt idx="3">
                  <c:v>22.0</c:v>
                </c:pt>
                <c:pt idx="4">
                  <c:v>24.5</c:v>
                </c:pt>
                <c:pt idx="5">
                  <c:v>25.0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(2)'!$D$108:$K$108</c:f>
              <c:numCache>
                <c:formatCode>General</c:formatCode>
                <c:ptCount val="8"/>
                <c:pt idx="0">
                  <c:v>15.8</c:v>
                </c:pt>
                <c:pt idx="2">
                  <c:v>30.5</c:v>
                </c:pt>
                <c:pt idx="3">
                  <c:v>35.0</c:v>
                </c:pt>
                <c:pt idx="4">
                  <c:v>39.5</c:v>
                </c:pt>
                <c:pt idx="5">
                  <c:v>43.5</c:v>
                </c:pt>
                <c:pt idx="6">
                  <c:v>50.0</c:v>
                </c:pt>
                <c:pt idx="7">
                  <c:v>54.0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(2)'!$D$109:$K$109</c:f>
              <c:numCache>
                <c:formatCode>General</c:formatCode>
                <c:ptCount val="8"/>
                <c:pt idx="0">
                  <c:v>14.2</c:v>
                </c:pt>
                <c:pt idx="1">
                  <c:v>23.0</c:v>
                </c:pt>
                <c:pt idx="2">
                  <c:v>29.5</c:v>
                </c:pt>
                <c:pt idx="3">
                  <c:v>33.5</c:v>
                </c:pt>
                <c:pt idx="4">
                  <c:v>36.0</c:v>
                </c:pt>
                <c:pt idx="5">
                  <c:v>40.0</c:v>
                </c:pt>
                <c:pt idx="6">
                  <c:v>45.5</c:v>
                </c:pt>
                <c:pt idx="7">
                  <c:v>50.0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(2)'!$D$110:$K$110</c:f>
              <c:numCache>
                <c:formatCode>General</c:formatCode>
                <c:ptCount val="8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12.5</c:v>
                </c:pt>
                <c:pt idx="4">
                  <c:v>13.0</c:v>
                </c:pt>
                <c:pt idx="5">
                  <c:v>17.5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(2)'!$D$111:$K$111</c:f>
              <c:numCache>
                <c:formatCode>General</c:formatCode>
                <c:ptCount val="8"/>
                <c:pt idx="0">
                  <c:v>28.0</c:v>
                </c:pt>
                <c:pt idx="1">
                  <c:v>34.0</c:v>
                </c:pt>
                <c:pt idx="2">
                  <c:v>43.5</c:v>
                </c:pt>
                <c:pt idx="3">
                  <c:v>48.0</c:v>
                </c:pt>
                <c:pt idx="4">
                  <c:v>51.5</c:v>
                </c:pt>
                <c:pt idx="5">
                  <c:v>58.5</c:v>
                </c:pt>
                <c:pt idx="6">
                  <c:v>67.0</c:v>
                </c:pt>
                <c:pt idx="7">
                  <c:v>76.0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(2)'!$D$112:$K$112</c:f>
              <c:numCache>
                <c:formatCode>General</c:formatCode>
                <c:ptCount val="8"/>
                <c:pt idx="0">
                  <c:v>7.6</c:v>
                </c:pt>
                <c:pt idx="1">
                  <c:v>11.3</c:v>
                </c:pt>
                <c:pt idx="2">
                  <c:v>14.0</c:v>
                </c:pt>
                <c:pt idx="3">
                  <c:v>16.0</c:v>
                </c:pt>
                <c:pt idx="4">
                  <c:v>16.0</c:v>
                </c:pt>
                <c:pt idx="5">
                  <c:v>17.5</c:v>
                </c:pt>
                <c:pt idx="6">
                  <c:v>20.0</c:v>
                </c:pt>
                <c:pt idx="7">
                  <c:v>21.0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(2)'!$D$113:$K$113</c:f>
              <c:numCache>
                <c:formatCode>General</c:formatCode>
                <c:ptCount val="8"/>
                <c:pt idx="0">
                  <c:v>17.5</c:v>
                </c:pt>
                <c:pt idx="1">
                  <c:v>22.5</c:v>
                </c:pt>
                <c:pt idx="2">
                  <c:v>27.5</c:v>
                </c:pt>
                <c:pt idx="3">
                  <c:v>30.5</c:v>
                </c:pt>
                <c:pt idx="4">
                  <c:v>34.0</c:v>
                </c:pt>
                <c:pt idx="5">
                  <c:v>35.5</c:v>
                </c:pt>
                <c:pt idx="6">
                  <c:v>40.0</c:v>
                </c:pt>
                <c:pt idx="7">
                  <c:v>43.5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(2)'!$D$114:$K$114</c:f>
              <c:numCache>
                <c:formatCode>General</c:formatCode>
                <c:ptCount val="8"/>
                <c:pt idx="0">
                  <c:v>13.5</c:v>
                </c:pt>
                <c:pt idx="1">
                  <c:v>18.0</c:v>
                </c:pt>
                <c:pt idx="2">
                  <c:v>21.0</c:v>
                </c:pt>
                <c:pt idx="3">
                  <c:v>20.5</c:v>
                </c:pt>
                <c:pt idx="4">
                  <c:v>20.5</c:v>
                </c:pt>
                <c:pt idx="5">
                  <c:v>21.5</c:v>
                </c:pt>
                <c:pt idx="6">
                  <c:v>23.0</c:v>
                </c:pt>
                <c:pt idx="7">
                  <c:v>24.5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(2)'!$D$115:$K$115</c:f>
              <c:numCache>
                <c:formatCode>General</c:formatCode>
                <c:ptCount val="8"/>
                <c:pt idx="0">
                  <c:v>8.0</c:v>
                </c:pt>
                <c:pt idx="1">
                  <c:v>11.5</c:v>
                </c:pt>
                <c:pt idx="2">
                  <c:v>14.0</c:v>
                </c:pt>
                <c:pt idx="3">
                  <c:v>16.0</c:v>
                </c:pt>
                <c:pt idx="4">
                  <c:v>15.0</c:v>
                </c:pt>
                <c:pt idx="5">
                  <c:v>16.5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(2)'!$D$116:$K$116</c:f>
              <c:numCache>
                <c:formatCode>General</c:formatCode>
                <c:ptCount val="8"/>
                <c:pt idx="3">
                  <c:v>31.5</c:v>
                </c:pt>
                <c:pt idx="4">
                  <c:v>32.0</c:v>
                </c:pt>
                <c:pt idx="5">
                  <c:v>36.0</c:v>
                </c:pt>
                <c:pt idx="6">
                  <c:v>40.0</c:v>
                </c:pt>
                <c:pt idx="7">
                  <c:v>43.5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(2)'!$D$117:$K$117</c:f>
              <c:numCache>
                <c:formatCode>General</c:formatCode>
                <c:ptCount val="8"/>
                <c:pt idx="0">
                  <c:v>9.0</c:v>
                </c:pt>
                <c:pt idx="1">
                  <c:v>14.0</c:v>
                </c:pt>
                <c:pt idx="2">
                  <c:v>20.0</c:v>
                </c:pt>
                <c:pt idx="3">
                  <c:v>21.5</c:v>
                </c:pt>
                <c:pt idx="4">
                  <c:v>22.5</c:v>
                </c:pt>
                <c:pt idx="5">
                  <c:v>23.0</c:v>
                </c:pt>
                <c:pt idx="6">
                  <c:v>26.0</c:v>
                </c:pt>
                <c:pt idx="7">
                  <c:v>28.0</c:v>
                </c:pt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(2)'!$D$118:$K$118</c:f>
              <c:numCache>
                <c:formatCode>General</c:formatCode>
                <c:ptCount val="8"/>
                <c:pt idx="0">
                  <c:v>25.5</c:v>
                </c:pt>
                <c:pt idx="1">
                  <c:v>34.0</c:v>
                </c:pt>
                <c:pt idx="2">
                  <c:v>43.0</c:v>
                </c:pt>
                <c:pt idx="3">
                  <c:v>49.0</c:v>
                </c:pt>
                <c:pt idx="4">
                  <c:v>52.5</c:v>
                </c:pt>
                <c:pt idx="5">
                  <c:v>55.0</c:v>
                </c:pt>
                <c:pt idx="6">
                  <c:v>58.0</c:v>
                </c:pt>
                <c:pt idx="7">
                  <c:v>60.5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(2)'!$D$119:$K$119</c:f>
              <c:numCache>
                <c:formatCode>General</c:formatCode>
                <c:ptCount val="8"/>
                <c:pt idx="0">
                  <c:v>27.5</c:v>
                </c:pt>
                <c:pt idx="1">
                  <c:v>38.0</c:v>
                </c:pt>
                <c:pt idx="2">
                  <c:v>46.5</c:v>
                </c:pt>
                <c:pt idx="3">
                  <c:v>51.5</c:v>
                </c:pt>
                <c:pt idx="4">
                  <c:v>59.5</c:v>
                </c:pt>
                <c:pt idx="5">
                  <c:v>65.5</c:v>
                </c:pt>
                <c:pt idx="6">
                  <c:v>72.0</c:v>
                </c:pt>
                <c:pt idx="7">
                  <c:v>78.0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(2)'!$D$120:$K$120</c:f>
              <c:numCache>
                <c:formatCode>General</c:formatCode>
                <c:ptCount val="8"/>
                <c:pt idx="0">
                  <c:v>21.0</c:v>
                </c:pt>
                <c:pt idx="1">
                  <c:v>28.5</c:v>
                </c:pt>
                <c:pt idx="2">
                  <c:v>35.0</c:v>
                </c:pt>
                <c:pt idx="3">
                  <c:v>38.0</c:v>
                </c:pt>
                <c:pt idx="4">
                  <c:v>43.5</c:v>
                </c:pt>
                <c:pt idx="5">
                  <c:v>47.5</c:v>
                </c:pt>
                <c:pt idx="6">
                  <c:v>53.0</c:v>
                </c:pt>
                <c:pt idx="7">
                  <c:v>59.5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(2)'!$D$121:$K$121</c:f>
              <c:numCache>
                <c:formatCode>General</c:formatCode>
                <c:ptCount val="8"/>
                <c:pt idx="0">
                  <c:v>11.0</c:v>
                </c:pt>
                <c:pt idx="1">
                  <c:v>17.8</c:v>
                </c:pt>
                <c:pt idx="2">
                  <c:v>25.0</c:v>
                </c:pt>
                <c:pt idx="3">
                  <c:v>23.5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(2)'!$D$122:$K$122</c:f>
              <c:numCache>
                <c:formatCode>General</c:formatCode>
                <c:ptCount val="8"/>
                <c:pt idx="0">
                  <c:v>10.0</c:v>
                </c:pt>
                <c:pt idx="1">
                  <c:v>17.5</c:v>
                </c:pt>
                <c:pt idx="2">
                  <c:v>23.5</c:v>
                </c:pt>
                <c:pt idx="3">
                  <c:v>25.5</c:v>
                </c:pt>
                <c:pt idx="4">
                  <c:v>28.5</c:v>
                </c:pt>
                <c:pt idx="5">
                  <c:v>33.0</c:v>
                </c:pt>
                <c:pt idx="6">
                  <c:v>38.5</c:v>
                </c:pt>
                <c:pt idx="7">
                  <c:v>43.5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(2)'!$D$123:$K$123</c:f>
              <c:numCache>
                <c:formatCode>General</c:formatCode>
                <c:ptCount val="8"/>
                <c:pt idx="0">
                  <c:v>23.0</c:v>
                </c:pt>
                <c:pt idx="1">
                  <c:v>29.5</c:v>
                </c:pt>
                <c:pt idx="2">
                  <c:v>38.0</c:v>
                </c:pt>
                <c:pt idx="3">
                  <c:v>44.0</c:v>
                </c:pt>
                <c:pt idx="4">
                  <c:v>47.0</c:v>
                </c:pt>
                <c:pt idx="5">
                  <c:v>53.0</c:v>
                </c:pt>
                <c:pt idx="6">
                  <c:v>60.0</c:v>
                </c:pt>
                <c:pt idx="7">
                  <c:v>65.0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(2)'!$D$124:$K$124</c:f>
              <c:numCache>
                <c:formatCode>General</c:formatCode>
                <c:ptCount val="8"/>
                <c:pt idx="2">
                  <c:v>5.0</c:v>
                </c:pt>
                <c:pt idx="3">
                  <c:v>5.2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  <c:pt idx="7">
                  <c:v>7.5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(2)'!$D$125:$K$125</c:f>
              <c:numCache>
                <c:formatCode>General</c:formatCode>
                <c:ptCount val="8"/>
                <c:pt idx="0">
                  <c:v>32.0</c:v>
                </c:pt>
                <c:pt idx="1">
                  <c:v>42.0</c:v>
                </c:pt>
                <c:pt idx="2">
                  <c:v>50.0</c:v>
                </c:pt>
                <c:pt idx="3">
                  <c:v>55.5</c:v>
                </c:pt>
                <c:pt idx="4">
                  <c:v>65.5</c:v>
                </c:pt>
                <c:pt idx="5">
                  <c:v>73.0</c:v>
                </c:pt>
                <c:pt idx="6">
                  <c:v>79.5</c:v>
                </c:pt>
                <c:pt idx="7">
                  <c:v>84.0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(2)'!$D$126:$K$126</c:f>
              <c:numCache>
                <c:formatCode>General</c:formatCode>
                <c:ptCount val="8"/>
                <c:pt idx="0">
                  <c:v>29.0</c:v>
                </c:pt>
                <c:pt idx="1">
                  <c:v>36.0</c:v>
                </c:pt>
                <c:pt idx="2">
                  <c:v>44.0</c:v>
                </c:pt>
                <c:pt idx="3">
                  <c:v>51.0</c:v>
                </c:pt>
                <c:pt idx="4">
                  <c:v>61.0</c:v>
                </c:pt>
                <c:pt idx="5">
                  <c:v>67.5</c:v>
                </c:pt>
                <c:pt idx="6">
                  <c:v>75.0</c:v>
                </c:pt>
                <c:pt idx="7">
                  <c:v>79.5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(2)'!$D$127:$K$127</c:f>
              <c:numCache>
                <c:formatCode>General</c:formatCode>
                <c:ptCount val="8"/>
                <c:pt idx="0">
                  <c:v>28.5</c:v>
                </c:pt>
                <c:pt idx="1">
                  <c:v>39.0</c:v>
                </c:pt>
                <c:pt idx="2">
                  <c:v>51.0</c:v>
                </c:pt>
                <c:pt idx="3">
                  <c:v>57.7</c:v>
                </c:pt>
                <c:pt idx="4">
                  <c:v>68.0</c:v>
                </c:pt>
                <c:pt idx="5">
                  <c:v>72.5</c:v>
                </c:pt>
                <c:pt idx="6">
                  <c:v>79.5</c:v>
                </c:pt>
                <c:pt idx="7">
                  <c:v>82.5</c:v>
                </c:pt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(2)'!$D$128:$K$128</c:f>
              <c:numCache>
                <c:formatCode>General</c:formatCode>
                <c:ptCount val="8"/>
                <c:pt idx="0">
                  <c:v>10.0</c:v>
                </c:pt>
                <c:pt idx="1">
                  <c:v>14.0</c:v>
                </c:pt>
                <c:pt idx="2">
                  <c:v>17.5</c:v>
                </c:pt>
                <c:pt idx="3">
                  <c:v>20.0</c:v>
                </c:pt>
                <c:pt idx="4">
                  <c:v>23.0</c:v>
                </c:pt>
                <c:pt idx="5">
                  <c:v>24.0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(2)'!$D$129:$K$129</c:f>
              <c:numCache>
                <c:formatCode>General</c:formatCode>
                <c:ptCount val="8"/>
                <c:pt idx="2">
                  <c:v>9.0</c:v>
                </c:pt>
                <c:pt idx="3">
                  <c:v>9.5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(2)'!$D$130:$K$130</c:f>
              <c:numCache>
                <c:formatCode>General</c:formatCode>
                <c:ptCount val="8"/>
                <c:pt idx="0">
                  <c:v>23.0</c:v>
                </c:pt>
                <c:pt idx="1">
                  <c:v>34.5</c:v>
                </c:pt>
                <c:pt idx="2">
                  <c:v>47.5</c:v>
                </c:pt>
                <c:pt idx="3">
                  <c:v>56.0</c:v>
                </c:pt>
                <c:pt idx="4">
                  <c:v>66.0</c:v>
                </c:pt>
                <c:pt idx="5">
                  <c:v>73.0</c:v>
                </c:pt>
                <c:pt idx="6">
                  <c:v>81.0</c:v>
                </c:pt>
                <c:pt idx="7">
                  <c:v>87.0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(2)'!$D$131:$K$131</c:f>
              <c:numCache>
                <c:formatCode>General</c:formatCode>
                <c:ptCount val="8"/>
                <c:pt idx="0">
                  <c:v>83.0</c:v>
                </c:pt>
                <c:pt idx="1">
                  <c:v>87.5</c:v>
                </c:pt>
                <c:pt idx="2">
                  <c:v>89.5</c:v>
                </c:pt>
                <c:pt idx="3">
                  <c:v>89.0</c:v>
                </c:pt>
                <c:pt idx="4">
                  <c:v>93.5</c:v>
                </c:pt>
                <c:pt idx="5">
                  <c:v>94.0</c:v>
                </c:pt>
                <c:pt idx="6">
                  <c:v>97.0</c:v>
                </c:pt>
                <c:pt idx="7">
                  <c:v>104.5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793168"/>
        <c:axId val="1473796976"/>
      </c:lineChart>
      <c:catAx>
        <c:axId val="147379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796976"/>
        <c:crosses val="autoZero"/>
        <c:auto val="1"/>
        <c:lblAlgn val="ctr"/>
        <c:lblOffset val="100"/>
        <c:noMultiLvlLbl val="0"/>
      </c:catAx>
      <c:valAx>
        <c:axId val="1473796976"/>
        <c:scaling>
          <c:orientation val="minMax"/>
          <c:max val="1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79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706455542021924"/>
          <c:w val="0.669844925634297"/>
          <c:h val="0.77276930341866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(2)'!$M$37:$Q$37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(2)'!$M$38:$Q$38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(2)'!$M$39:$Q$39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(2)'!$M$40:$Q$40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(2)'!$M$41:$Q$41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(2)'!$M$42:$Q$42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0.4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(2)'!$M$43:$Q$43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(2)'!$M$44:$Q$44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(2)'!$M$45:$Q$45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(2)'!$M$46:$Q$46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(2)'!$M$47:$Q$47</c:f>
              <c:numCache>
                <c:formatCode>General</c:formatCode>
                <c:ptCount val="5"/>
                <c:pt idx="1">
                  <c:v>0.0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(2)'!$M$48:$Q$48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(2)'!$M$49:$Q$49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(2)'!$M$50:$Q$50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1.0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(2)'!$M$51:$Q$51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0.3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(2)'!$M$52:$Q$52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(2)'!$M$53:$Q$53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(2)'!$M$54:$Q$54</c:f>
              <c:numCache>
                <c:formatCode>General</c:formatCode>
                <c:ptCount val="5"/>
                <c:pt idx="0">
                  <c:v>0.5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(2)'!$M$55:$Q$55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(2)'!$M$56:$Q$56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0.7</c:v>
                </c:pt>
                <c:pt idx="3">
                  <c:v>0.9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(2)'!$M$57:$Q$57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(2)'!$M$58:$Q$58</c:f>
              <c:numCache>
                <c:formatCode>General</c:formatCode>
                <c:ptCount val="5"/>
                <c:pt idx="0">
                  <c:v>0.2</c:v>
                </c:pt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(2)'!$M$59:$Q$59</c:f>
              <c:numCache>
                <c:formatCode>General</c:formatCode>
                <c:ptCount val="5"/>
                <c:pt idx="1">
                  <c:v>0.7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(2)'!$M$60:$Q$60</c:f>
              <c:numCache>
                <c:formatCode>General</c:formatCode>
                <c:ptCount val="5"/>
                <c:pt idx="0">
                  <c:v>1.0</c:v>
                </c:pt>
                <c:pt idx="1">
                  <c:v>0.4</c:v>
                </c:pt>
                <c:pt idx="2">
                  <c:v>0.5</c:v>
                </c:pt>
                <c:pt idx="3">
                  <c:v>0.3</c:v>
                </c:pt>
                <c:pt idx="4">
                  <c:v>0.5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(2)'!$M$61:$Q$61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0.6</c:v>
                </c:pt>
                <c:pt idx="3">
                  <c:v>0.3</c:v>
                </c:pt>
                <c:pt idx="4">
                  <c:v>0.2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(2)'!$M$62:$Q$62</c:f>
              <c:numCache>
                <c:formatCode>General</c:formatCode>
                <c:ptCount val="5"/>
                <c:pt idx="0">
                  <c:v>0.2</c:v>
                </c:pt>
                <c:pt idx="1">
                  <c:v>0.8</c:v>
                </c:pt>
                <c:pt idx="2">
                  <c:v>0.7</c:v>
                </c:pt>
                <c:pt idx="3">
                  <c:v>1.0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(2)'!$M$63:$Q$63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1.0</c:v>
                </c:pt>
                <c:pt idx="4">
                  <c:v>0.8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(2)'!$M$64:$Q$64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0.1</c:v>
                </c:pt>
                <c:pt idx="4">
                  <c:v>0.0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(2)'!$M$65:$Q$65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(2)'!$M$66:$Q$66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0.5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(2)'!$M$67:$Q$67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(2)'!$M$68:$Q$68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(2)'!$M$69:$Q$69</c:f>
              <c:numCache>
                <c:formatCode>General</c:formatCode>
                <c:ptCount val="5"/>
                <c:pt idx="0">
                  <c:v>1.0</c:v>
                </c:pt>
                <c:pt idx="1">
                  <c:v>0.9</c:v>
                </c:pt>
                <c:pt idx="2">
                  <c:v>1.0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(2)'!$M$70:$Q$70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0.9</c:v>
                </c:pt>
                <c:pt idx="4">
                  <c:v>1.0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(2)'!$M$71:$Q$71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1.0</c:v>
                </c:pt>
                <c:pt idx="3">
                  <c:v>0.9</c:v>
                </c:pt>
                <c:pt idx="4">
                  <c:v>1.0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(2)'!$M$72:$Q$72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(2)'!$M$73:$Q$73</c:f>
              <c:numCache>
                <c:formatCode>General</c:formatCode>
                <c:ptCount val="5"/>
                <c:pt idx="0">
                  <c:v>0.0</c:v>
                </c:pt>
                <c:pt idx="1">
                  <c:v>0.4</c:v>
                </c:pt>
                <c:pt idx="2">
                  <c:v>0.7</c:v>
                </c:pt>
                <c:pt idx="3">
                  <c:v>0.8</c:v>
                </c:pt>
                <c:pt idx="4">
                  <c:v>0.7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(2)'!$M$74:$Q$74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(2)'!$M$75:$Q$75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</c:v>
                </c:pt>
                <c:pt idx="3">
                  <c:v>0.4</c:v>
                </c:pt>
                <c:pt idx="4">
                  <c:v>0.7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(2)'!$M$76:$Q$76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(2)'!$M$77:$Q$77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(2)'!$M$78:$Q$78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(2)'!$M$79:$Q$79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(2)'!$M$80:$Q$80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0.6</c:v>
                </c:pt>
                <c:pt idx="3">
                  <c:v>0.8</c:v>
                </c:pt>
                <c:pt idx="4">
                  <c:v>0.7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(2)'!$M$81:$Q$81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(2)'!$M$82:$Q$82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(2)'!$M$83:$Q$83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(2)'!$M$84:$Q$84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(2)'!$M$85:$Q$85</c:f>
              <c:numCache>
                <c:formatCode>General</c:formatCode>
                <c:ptCount val="5"/>
                <c:pt idx="0">
                  <c:v>0.2</c:v>
                </c:pt>
                <c:pt idx="1">
                  <c:v>0.0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(2)'!$M$86:$Q$86</c:f>
              <c:numCache>
                <c:formatCode>General</c:formatCode>
                <c:ptCount val="5"/>
                <c:pt idx="0">
                  <c:v>0.5</c:v>
                </c:pt>
                <c:pt idx="1">
                  <c:v>0.8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(2)'!$M$87:$Q$87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(2)'!$M$88:$Q$88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0.7</c:v>
                </c:pt>
                <c:pt idx="3">
                  <c:v>0.7</c:v>
                </c:pt>
                <c:pt idx="4">
                  <c:v>0.5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(2)'!$M$89:$Q$89</c:f>
              <c:numCache>
                <c:formatCode>General</c:formatCode>
                <c:ptCount val="5"/>
                <c:pt idx="0">
                  <c:v>0.0</c:v>
                </c:pt>
                <c:pt idx="1">
                  <c:v>0.4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(2)'!$M$90:$Q$90</c:f>
              <c:numCache>
                <c:formatCode>General</c:formatCode>
                <c:ptCount val="5"/>
                <c:pt idx="0">
                  <c:v>0.0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0.0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(2)'!$M$91:$Q$91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(2)'!$M$92:$Q$92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(2)'!$M$93:$Q$93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(2)'!$M$94:$Q$94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(2)'!$M$95:$Q$95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0.3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(2)'!$M$96:$Q$96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0.9</c:v>
                </c:pt>
                <c:pt idx="3">
                  <c:v>1.0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(2)'!$M$97:$Q$97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(2)'!$M$98:$Q$98</c:f>
              <c:numCache>
                <c:formatCode>General</c:formatCode>
                <c:ptCount val="5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1.0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(2)'!$M$99:$Q$99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(2)'!$M$100:$Q$100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(2)'!$M$101:$Q$101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(2)'!$M$102:$Q$102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(2)'!$M$103:$Q$103</c:f>
              <c:numCache>
                <c:formatCode>General</c:formatCode>
                <c:ptCount val="5"/>
                <c:pt idx="0">
                  <c:v>0.5</c:v>
                </c:pt>
                <c:pt idx="1">
                  <c:v>0.9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(2)'!$M$104:$Q$104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(2)'!$M$105:$Q$105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0.6</c:v>
                </c:pt>
                <c:pt idx="4">
                  <c:v>0.3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(2)'!$M$106:$Q$106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(2)'!$M$107:$Q$107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(2)'!$M$108:$Q$108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0.3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(2)'!$M$109:$Q$109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0.2</c:v>
                </c:pt>
                <c:pt idx="4">
                  <c:v>0.5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(2)'!$M$110:$Q$110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(2)'!$M$111:$Q$111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(2)'!$M$112:$Q$112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(2)'!$M$113:$Q$113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0.4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(2)'!$M$114:$Q$114</c:f>
              <c:numCache>
                <c:formatCode>General</c:formatCode>
                <c:ptCount val="5"/>
                <c:pt idx="0">
                  <c:v>1.0</c:v>
                </c:pt>
                <c:pt idx="1">
                  <c:v>0.9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(2)'!$M$115:$Q$115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(2)'!$M$116:$Q$116</c:f>
              <c:numCache>
                <c:formatCode>General</c:formatCode>
                <c:ptCount val="5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(2)'!$M$117:$Q$117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(2)'!$M$118:$Q$118</c:f>
              <c:numCache>
                <c:formatCode>General</c:formatCode>
                <c:ptCount val="5"/>
                <c:pt idx="0">
                  <c:v>0.0</c:v>
                </c:pt>
                <c:pt idx="1">
                  <c:v>0.2</c:v>
                </c:pt>
                <c:pt idx="2">
                  <c:v>0.2</c:v>
                </c:pt>
                <c:pt idx="3">
                  <c:v>0.0</c:v>
                </c:pt>
                <c:pt idx="4">
                  <c:v>0.4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(2)'!$M$119:$Q$119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(2)'!$M$120:$Q$120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(2)'!$M$121:$Q$121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(2)'!$M$122:$Q$122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(2)'!$M$123:$Q$123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(2)'!$M$124:$Q$124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(2)'!$M$125:$Q$125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(2)'!$M$126:$Q$126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(2)'!$M$127:$Q$127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(2)'!$M$128:$Q$128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(2)'!$M$129:$Q$129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(2)'!$M$130:$Q$130</c:f>
              <c:numCache>
                <c:formatCode>General</c:formatCode>
                <c:ptCount val="5"/>
                <c:pt idx="0">
                  <c:v>0.0</c:v>
                </c:pt>
                <c:pt idx="1">
                  <c:v>0.1</c:v>
                </c:pt>
                <c:pt idx="2">
                  <c:v>0.4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cat>
            <c:strRef>
              <c:f>'repeats (2)'!$M$1:$Q$1</c:f>
              <c:strCache>
                <c:ptCount val="5"/>
                <c:pt idx="0">
                  <c:v>cov12</c:v>
                </c:pt>
                <c:pt idx="1">
                  <c:v>cov13</c:v>
                </c:pt>
                <c:pt idx="2">
                  <c:v>cov14</c:v>
                </c:pt>
                <c:pt idx="3">
                  <c:v>cov15</c:v>
                </c:pt>
                <c:pt idx="4">
                  <c:v>cov16</c:v>
                </c:pt>
              </c:strCache>
            </c:strRef>
          </c:cat>
          <c:val>
            <c:numRef>
              <c:f>'repeats (2)'!$M$131:$Q$131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04960"/>
        <c:axId val="1474708768"/>
      </c:lineChart>
      <c:catAx>
        <c:axId val="14747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708768"/>
        <c:crosses val="autoZero"/>
        <c:auto val="1"/>
        <c:lblAlgn val="ctr"/>
        <c:lblOffset val="100"/>
        <c:noMultiLvlLbl val="0"/>
      </c:catAx>
      <c:valAx>
        <c:axId val="1474708768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14747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411649801637"/>
          <c:y val="0.0516396264420436"/>
          <c:w val="0.87911718582347"/>
          <c:h val="0.919976561069401"/>
        </c:manualLayout>
      </c:layout>
      <c:scatterChart>
        <c:scatterStyle val="lineMarker"/>
        <c:varyColors val="0"/>
        <c:ser>
          <c:idx val="3"/>
          <c:order val="0"/>
          <c:tx>
            <c:v>y2</c:v>
          </c:tx>
          <c:spPr>
            <a:ln w="28575">
              <a:noFill/>
            </a:ln>
          </c:spPr>
          <c:xVal>
            <c:numRef>
              <c:f>'repeats (2)'!$M$37:$M$1331</c:f>
              <c:numCache>
                <c:formatCode>General</c:formatCode>
                <c:ptCount val="1295"/>
                <c:pt idx="0">
                  <c:v>0.2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</c:v>
                </c:pt>
                <c:pt idx="6">
                  <c:v>0.0</c:v>
                </c:pt>
                <c:pt idx="7">
                  <c:v>0.0</c:v>
                </c:pt>
                <c:pt idx="8">
                  <c:v>0.5</c:v>
                </c:pt>
                <c:pt idx="9">
                  <c:v>0.0</c:v>
                </c:pt>
                <c:pt idx="11">
                  <c:v>0.0</c:v>
                </c:pt>
                <c:pt idx="12">
                  <c:v>0.2</c:v>
                </c:pt>
                <c:pt idx="13">
                  <c:v>0.2</c:v>
                </c:pt>
                <c:pt idx="14">
                  <c:v>0.0</c:v>
                </c:pt>
                <c:pt idx="15">
                  <c:v>0.2</c:v>
                </c:pt>
                <c:pt idx="16">
                  <c:v>0.0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0.2</c:v>
                </c:pt>
                <c:pt idx="23">
                  <c:v>1.0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0.0</c:v>
                </c:pt>
                <c:pt idx="28">
                  <c:v>1.0</c:v>
                </c:pt>
                <c:pt idx="29">
                  <c:v>0.5</c:v>
                </c:pt>
                <c:pt idx="30">
                  <c:v>0.0</c:v>
                </c:pt>
                <c:pt idx="31">
                  <c:v>0.2</c:v>
                </c:pt>
                <c:pt idx="32">
                  <c:v>1.0</c:v>
                </c:pt>
                <c:pt idx="33">
                  <c:v>0.5</c:v>
                </c:pt>
                <c:pt idx="34">
                  <c:v>0.5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0.0</c:v>
                </c:pt>
                <c:pt idx="42">
                  <c:v>0.2</c:v>
                </c:pt>
                <c:pt idx="43">
                  <c:v>0.5</c:v>
                </c:pt>
                <c:pt idx="44">
                  <c:v>0.0</c:v>
                </c:pt>
                <c:pt idx="45">
                  <c:v>0.2</c:v>
                </c:pt>
                <c:pt idx="46">
                  <c:v>0.0</c:v>
                </c:pt>
                <c:pt idx="47">
                  <c:v>1.0</c:v>
                </c:pt>
                <c:pt idx="48">
                  <c:v>0.2</c:v>
                </c:pt>
                <c:pt idx="49">
                  <c:v>0.5</c:v>
                </c:pt>
                <c:pt idx="50">
                  <c:v>0.0</c:v>
                </c:pt>
                <c:pt idx="51">
                  <c:v>0.2</c:v>
                </c:pt>
                <c:pt idx="52">
                  <c:v>0.0</c:v>
                </c:pt>
                <c:pt idx="53">
                  <c:v>0.0</c:v>
                </c:pt>
                <c:pt idx="54">
                  <c:v>0.5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0.5</c:v>
                </c:pt>
                <c:pt idx="62">
                  <c:v>0.0</c:v>
                </c:pt>
                <c:pt idx="63">
                  <c:v>0.2</c:v>
                </c:pt>
                <c:pt idx="64">
                  <c:v>0.0</c:v>
                </c:pt>
                <c:pt idx="65">
                  <c:v>0.0</c:v>
                </c:pt>
                <c:pt idx="66">
                  <c:v>0.5</c:v>
                </c:pt>
                <c:pt idx="67">
                  <c:v>0.5</c:v>
                </c:pt>
                <c:pt idx="68">
                  <c:v>0.2</c:v>
                </c:pt>
                <c:pt idx="69">
                  <c:v>0.0</c:v>
                </c:pt>
                <c:pt idx="70">
                  <c:v>0.2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0.5</c:v>
                </c:pt>
                <c:pt idx="77">
                  <c:v>1.0</c:v>
                </c:pt>
                <c:pt idx="78">
                  <c:v>0.5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0.5</c:v>
                </c:pt>
                <c:pt idx="88">
                  <c:v>0.0</c:v>
                </c:pt>
                <c:pt idx="89">
                  <c:v>0.5</c:v>
                </c:pt>
                <c:pt idx="90">
                  <c:v>0.0</c:v>
                </c:pt>
                <c:pt idx="91">
                  <c:v>0.5</c:v>
                </c:pt>
                <c:pt idx="92">
                  <c:v>0.5</c:v>
                </c:pt>
                <c:pt idx="93">
                  <c:v>0.0</c:v>
                </c:pt>
                <c:pt idx="94">
                  <c:v>0.0</c:v>
                </c:pt>
                <c:pt idx="128">
                  <c:v>0.862102171762938</c:v>
                </c:pt>
              </c:numCache>
            </c:numRef>
          </c:xVal>
          <c:yVal>
            <c:numRef>
              <c:f>'repeats (2)'!$AA$37:$AA$131</c:f>
              <c:numCache>
                <c:formatCode>General</c:formatCode>
                <c:ptCount val="95"/>
                <c:pt idx="0">
                  <c:v>4.5</c:v>
                </c:pt>
                <c:pt idx="1">
                  <c:v>1.5</c:v>
                </c:pt>
                <c:pt idx="2">
                  <c:v>4.0</c:v>
                </c:pt>
                <c:pt idx="3">
                  <c:v>7.5</c:v>
                </c:pt>
                <c:pt idx="4">
                  <c:v>8.0</c:v>
                </c:pt>
                <c:pt idx="5">
                  <c:v>6.5</c:v>
                </c:pt>
                <c:pt idx="6">
                  <c:v>3.5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1.5</c:v>
                </c:pt>
                <c:pt idx="11">
                  <c:v>1.5</c:v>
                </c:pt>
                <c:pt idx="12">
                  <c:v>5.0</c:v>
                </c:pt>
                <c:pt idx="13">
                  <c:v>0.5</c:v>
                </c:pt>
                <c:pt idx="14">
                  <c:v>1.5</c:v>
                </c:pt>
                <c:pt idx="15">
                  <c:v>2.0</c:v>
                </c:pt>
                <c:pt idx="16">
                  <c:v>9.020000000000003</c:v>
                </c:pt>
                <c:pt idx="17">
                  <c:v>2.0</c:v>
                </c:pt>
                <c:pt idx="18">
                  <c:v>0.0</c:v>
                </c:pt>
                <c:pt idx="19">
                  <c:v>0.5</c:v>
                </c:pt>
                <c:pt idx="20">
                  <c:v>7.0</c:v>
                </c:pt>
                <c:pt idx="21">
                  <c:v>1.0</c:v>
                </c:pt>
                <c:pt idx="22">
                  <c:v>1.199999999999999</c:v>
                </c:pt>
                <c:pt idx="23">
                  <c:v>5.0</c:v>
                </c:pt>
                <c:pt idx="24">
                  <c:v>3.0</c:v>
                </c:pt>
                <c:pt idx="25">
                  <c:v>3.0</c:v>
                </c:pt>
                <c:pt idx="26">
                  <c:v>5.0</c:v>
                </c:pt>
                <c:pt idx="27">
                  <c:v>8.0</c:v>
                </c:pt>
                <c:pt idx="28">
                  <c:v>-0.300000000000001</c:v>
                </c:pt>
                <c:pt idx="29">
                  <c:v>5.5</c:v>
                </c:pt>
                <c:pt idx="30">
                  <c:v>11.0</c:v>
                </c:pt>
                <c:pt idx="31">
                  <c:v>6.5</c:v>
                </c:pt>
                <c:pt idx="32">
                  <c:v>0.300000000000001</c:v>
                </c:pt>
                <c:pt idx="33">
                  <c:v>3.5</c:v>
                </c:pt>
                <c:pt idx="34">
                  <c:v>5.5</c:v>
                </c:pt>
                <c:pt idx="35">
                  <c:v>11.0</c:v>
                </c:pt>
                <c:pt idx="36">
                  <c:v>6.5</c:v>
                </c:pt>
                <c:pt idx="37">
                  <c:v>11.0</c:v>
                </c:pt>
                <c:pt idx="38">
                  <c:v>7.5</c:v>
                </c:pt>
                <c:pt idx="39">
                  <c:v>6.5</c:v>
                </c:pt>
                <c:pt idx="40">
                  <c:v>9.5</c:v>
                </c:pt>
                <c:pt idx="41">
                  <c:v>8.200000000000003</c:v>
                </c:pt>
                <c:pt idx="42">
                  <c:v>3.0</c:v>
                </c:pt>
                <c:pt idx="43">
                  <c:v>2.5</c:v>
                </c:pt>
                <c:pt idx="44">
                  <c:v>10.0</c:v>
                </c:pt>
                <c:pt idx="45">
                  <c:v>5.0</c:v>
                </c:pt>
                <c:pt idx="46">
                  <c:v>5.699999999999999</c:v>
                </c:pt>
                <c:pt idx="47">
                  <c:v>0.0</c:v>
                </c:pt>
                <c:pt idx="48">
                  <c:v>7.0</c:v>
                </c:pt>
                <c:pt idx="49">
                  <c:v>2.199999999999999</c:v>
                </c:pt>
                <c:pt idx="50">
                  <c:v>9.5</c:v>
                </c:pt>
                <c:pt idx="51">
                  <c:v>5.5</c:v>
                </c:pt>
                <c:pt idx="52">
                  <c:v>12.0</c:v>
                </c:pt>
                <c:pt idx="53">
                  <c:v>8.0</c:v>
                </c:pt>
                <c:pt idx="54">
                  <c:v>6.199999999999999</c:v>
                </c:pt>
                <c:pt idx="55">
                  <c:v>6.5</c:v>
                </c:pt>
                <c:pt idx="56">
                  <c:v>1.5</c:v>
                </c:pt>
                <c:pt idx="57">
                  <c:v>7.0</c:v>
                </c:pt>
                <c:pt idx="58">
                  <c:v>9.5</c:v>
                </c:pt>
                <c:pt idx="59">
                  <c:v>0.800000000000001</c:v>
                </c:pt>
                <c:pt idx="60">
                  <c:v>6.5</c:v>
                </c:pt>
                <c:pt idx="61">
                  <c:v>3.0</c:v>
                </c:pt>
                <c:pt idx="62">
                  <c:v>9.0</c:v>
                </c:pt>
                <c:pt idx="63">
                  <c:v>5.0</c:v>
                </c:pt>
                <c:pt idx="64">
                  <c:v>12.0</c:v>
                </c:pt>
                <c:pt idx="65">
                  <c:v>6.0</c:v>
                </c:pt>
                <c:pt idx="66">
                  <c:v>4.5</c:v>
                </c:pt>
                <c:pt idx="67">
                  <c:v>3.0</c:v>
                </c:pt>
                <c:pt idx="68">
                  <c:v>4.5</c:v>
                </c:pt>
                <c:pt idx="69">
                  <c:v>7.0</c:v>
                </c:pt>
                <c:pt idx="70">
                  <c:v>3.0</c:v>
                </c:pt>
                <c:pt idx="72">
                  <c:v>6.5</c:v>
                </c:pt>
                <c:pt idx="73">
                  <c:v>1.0</c:v>
                </c:pt>
                <c:pt idx="74">
                  <c:v>9.5</c:v>
                </c:pt>
                <c:pt idx="75">
                  <c:v>2.699999999999999</c:v>
                </c:pt>
                <c:pt idx="76">
                  <c:v>5.0</c:v>
                </c:pt>
                <c:pt idx="77">
                  <c:v>3.0</c:v>
                </c:pt>
                <c:pt idx="78">
                  <c:v>2.5</c:v>
                </c:pt>
                <c:pt idx="80">
                  <c:v>6.0</c:v>
                </c:pt>
                <c:pt idx="81">
                  <c:v>9.0</c:v>
                </c:pt>
                <c:pt idx="82">
                  <c:v>8.5</c:v>
                </c:pt>
                <c:pt idx="83">
                  <c:v>6.5</c:v>
                </c:pt>
                <c:pt idx="84">
                  <c:v>7.199999999999999</c:v>
                </c:pt>
                <c:pt idx="85">
                  <c:v>6.0</c:v>
                </c:pt>
                <c:pt idx="86">
                  <c:v>8.5</c:v>
                </c:pt>
                <c:pt idx="88">
                  <c:v>8.0</c:v>
                </c:pt>
                <c:pt idx="89">
                  <c:v>8.0</c:v>
                </c:pt>
                <c:pt idx="90">
                  <c:v>12.0</c:v>
                </c:pt>
                <c:pt idx="91">
                  <c:v>3.5</c:v>
                </c:pt>
                <c:pt idx="93">
                  <c:v>13.0</c:v>
                </c:pt>
                <c:pt idx="94">
                  <c:v>2.0</c:v>
                </c:pt>
              </c:numCache>
            </c:numRef>
          </c:yVal>
          <c:smooth val="0"/>
        </c:ser>
        <c:ser>
          <c:idx val="4"/>
          <c:order val="1"/>
          <c:tx>
            <c:v>y3</c:v>
          </c:tx>
          <c:spPr>
            <a:ln w="28575">
              <a:noFill/>
            </a:ln>
          </c:spPr>
          <c:xVal>
            <c:numRef>
              <c:f>'repeats (2)'!$N$37:$N$131</c:f>
              <c:numCache>
                <c:formatCode>General</c:formatCode>
                <c:ptCount val="95"/>
                <c:pt idx="0">
                  <c:v>0.2</c:v>
                </c:pt>
                <c:pt idx="1">
                  <c:v>1.0</c:v>
                </c:pt>
                <c:pt idx="2">
                  <c:v>0.1</c:v>
                </c:pt>
                <c:pt idx="3">
                  <c:v>0.0</c:v>
                </c:pt>
                <c:pt idx="4">
                  <c:v>0.0</c:v>
                </c:pt>
                <c:pt idx="5">
                  <c:v>0.3</c:v>
                </c:pt>
                <c:pt idx="6">
                  <c:v>0.0</c:v>
                </c:pt>
                <c:pt idx="7">
                  <c:v>0.1</c:v>
                </c:pt>
                <c:pt idx="8">
                  <c:v>0.3</c:v>
                </c:pt>
                <c:pt idx="9">
                  <c:v>0.0</c:v>
                </c:pt>
                <c:pt idx="10">
                  <c:v>0.0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0.4</c:v>
                </c:pt>
                <c:pt idx="18">
                  <c:v>0.0</c:v>
                </c:pt>
                <c:pt idx="19">
                  <c:v>0.1</c:v>
                </c:pt>
                <c:pt idx="20">
                  <c:v>0.1</c:v>
                </c:pt>
                <c:pt idx="21">
                  <c:v>0.0</c:v>
                </c:pt>
                <c:pt idx="22">
                  <c:v>0.7</c:v>
                </c:pt>
                <c:pt idx="23">
                  <c:v>0.4</c:v>
                </c:pt>
                <c:pt idx="24">
                  <c:v>0.3</c:v>
                </c:pt>
                <c:pt idx="25">
                  <c:v>0.8</c:v>
                </c:pt>
                <c:pt idx="26">
                  <c:v>0.3</c:v>
                </c:pt>
                <c:pt idx="27">
                  <c:v>0.0</c:v>
                </c:pt>
                <c:pt idx="28">
                  <c:v>1.0</c:v>
                </c:pt>
                <c:pt idx="29">
                  <c:v>0.3</c:v>
                </c:pt>
                <c:pt idx="30">
                  <c:v>0.1</c:v>
                </c:pt>
                <c:pt idx="31">
                  <c:v>0.1</c:v>
                </c:pt>
                <c:pt idx="32">
                  <c:v>0.9</c:v>
                </c:pt>
                <c:pt idx="33">
                  <c:v>1.0</c:v>
                </c:pt>
                <c:pt idx="34">
                  <c:v>0.6</c:v>
                </c:pt>
                <c:pt idx="35">
                  <c:v>0.1</c:v>
                </c:pt>
                <c:pt idx="36">
                  <c:v>0.4</c:v>
                </c:pt>
                <c:pt idx="37">
                  <c:v>0.0</c:v>
                </c:pt>
                <c:pt idx="38">
                  <c:v>0.1</c:v>
                </c:pt>
                <c:pt idx="39">
                  <c:v>0.4</c:v>
                </c:pt>
                <c:pt idx="40">
                  <c:v>0.1</c:v>
                </c:pt>
                <c:pt idx="41">
                  <c:v>0.1</c:v>
                </c:pt>
                <c:pt idx="42">
                  <c:v>0.2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0.8</c:v>
                </c:pt>
                <c:pt idx="50">
                  <c:v>0.0</c:v>
                </c:pt>
                <c:pt idx="51">
                  <c:v>0.3</c:v>
                </c:pt>
                <c:pt idx="52">
                  <c:v>0.4</c:v>
                </c:pt>
                <c:pt idx="53">
                  <c:v>0.2</c:v>
                </c:pt>
                <c:pt idx="54">
                  <c:v>0.3</c:v>
                </c:pt>
                <c:pt idx="55">
                  <c:v>0.1</c:v>
                </c:pt>
                <c:pt idx="56">
                  <c:v>1.0</c:v>
                </c:pt>
                <c:pt idx="57">
                  <c:v>0.1</c:v>
                </c:pt>
                <c:pt idx="58">
                  <c:v>0.1</c:v>
                </c:pt>
                <c:pt idx="59">
                  <c:v>1.0</c:v>
                </c:pt>
                <c:pt idx="60">
                  <c:v>0.0</c:v>
                </c:pt>
                <c:pt idx="61">
                  <c:v>0.8</c:v>
                </c:pt>
                <c:pt idx="62">
                  <c:v>0.0</c:v>
                </c:pt>
                <c:pt idx="63">
                  <c:v>0.6</c:v>
                </c:pt>
                <c:pt idx="64">
                  <c:v>0.0</c:v>
                </c:pt>
                <c:pt idx="65">
                  <c:v>0.1</c:v>
                </c:pt>
                <c:pt idx="66">
                  <c:v>0.9</c:v>
                </c:pt>
                <c:pt idx="67">
                  <c:v>0.5</c:v>
                </c:pt>
                <c:pt idx="68">
                  <c:v>0.2</c:v>
                </c:pt>
                <c:pt idx="69">
                  <c:v>0.0</c:v>
                </c:pt>
                <c:pt idx="70">
                  <c:v>0.4</c:v>
                </c:pt>
                <c:pt idx="71">
                  <c:v>0.1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0.8</c:v>
                </c:pt>
                <c:pt idx="76">
                  <c:v>0.1</c:v>
                </c:pt>
                <c:pt idx="77">
                  <c:v>0.9</c:v>
                </c:pt>
                <c:pt idx="78">
                  <c:v>0.6</c:v>
                </c:pt>
                <c:pt idx="79">
                  <c:v>0.0</c:v>
                </c:pt>
                <c:pt idx="80">
                  <c:v>0.0</c:v>
                </c:pt>
                <c:pt idx="81">
                  <c:v>0.2</c:v>
                </c:pt>
                <c:pt idx="82">
                  <c:v>0.1</c:v>
                </c:pt>
                <c:pt idx="83">
                  <c:v>0.1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0.3</c:v>
                </c:pt>
                <c:pt idx="88">
                  <c:v>0.1</c:v>
                </c:pt>
                <c:pt idx="89">
                  <c:v>0.1</c:v>
                </c:pt>
                <c:pt idx="90">
                  <c:v>0.0</c:v>
                </c:pt>
                <c:pt idx="91">
                  <c:v>0.5</c:v>
                </c:pt>
                <c:pt idx="92">
                  <c:v>0.6</c:v>
                </c:pt>
                <c:pt idx="93">
                  <c:v>0.1</c:v>
                </c:pt>
                <c:pt idx="94">
                  <c:v>0.0</c:v>
                </c:pt>
              </c:numCache>
            </c:numRef>
          </c:xVal>
          <c:yVal>
            <c:numRef>
              <c:f>'repeats (2)'!$AB$37:$AB$131</c:f>
              <c:numCache>
                <c:formatCode>General</c:formatCode>
                <c:ptCount val="95"/>
                <c:pt idx="0">
                  <c:v>4.0</c:v>
                </c:pt>
                <c:pt idx="1">
                  <c:v>0.5</c:v>
                </c:pt>
                <c:pt idx="2">
                  <c:v>4.0</c:v>
                </c:pt>
                <c:pt idx="3">
                  <c:v>3.5</c:v>
                </c:pt>
                <c:pt idx="4">
                  <c:v>5.5</c:v>
                </c:pt>
                <c:pt idx="5">
                  <c:v>4.5</c:v>
                </c:pt>
                <c:pt idx="6">
                  <c:v>2.0</c:v>
                </c:pt>
                <c:pt idx="7">
                  <c:v>3.5</c:v>
                </c:pt>
                <c:pt idx="8">
                  <c:v>3.0</c:v>
                </c:pt>
                <c:pt idx="9">
                  <c:v>8.0</c:v>
                </c:pt>
                <c:pt idx="10">
                  <c:v>1.0</c:v>
                </c:pt>
                <c:pt idx="11">
                  <c:v>1.5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3.479999999999997</c:v>
                </c:pt>
                <c:pt idx="17">
                  <c:v>1.5</c:v>
                </c:pt>
                <c:pt idx="18">
                  <c:v>1.5</c:v>
                </c:pt>
                <c:pt idx="19">
                  <c:v>-0.5</c:v>
                </c:pt>
                <c:pt idx="20">
                  <c:v>3.0</c:v>
                </c:pt>
                <c:pt idx="21">
                  <c:v>0.0</c:v>
                </c:pt>
                <c:pt idx="22">
                  <c:v>1.0</c:v>
                </c:pt>
                <c:pt idx="23">
                  <c:v>6.0</c:v>
                </c:pt>
                <c:pt idx="24">
                  <c:v>4.5</c:v>
                </c:pt>
                <c:pt idx="25">
                  <c:v>1.0</c:v>
                </c:pt>
                <c:pt idx="26">
                  <c:v>3.0</c:v>
                </c:pt>
                <c:pt idx="27">
                  <c:v>6.0</c:v>
                </c:pt>
                <c:pt idx="28">
                  <c:v>0.0</c:v>
                </c:pt>
                <c:pt idx="29">
                  <c:v>4.5</c:v>
                </c:pt>
                <c:pt idx="30">
                  <c:v>7.5</c:v>
                </c:pt>
                <c:pt idx="31">
                  <c:v>6.5</c:v>
                </c:pt>
                <c:pt idx="32">
                  <c:v>1.5</c:v>
                </c:pt>
                <c:pt idx="33">
                  <c:v>2.5</c:v>
                </c:pt>
                <c:pt idx="34">
                  <c:v>3.0</c:v>
                </c:pt>
                <c:pt idx="35">
                  <c:v>6.799999999999997</c:v>
                </c:pt>
                <c:pt idx="36">
                  <c:v>4.5</c:v>
                </c:pt>
                <c:pt idx="37">
                  <c:v>7.5</c:v>
                </c:pt>
                <c:pt idx="38">
                  <c:v>3.5</c:v>
                </c:pt>
                <c:pt idx="39">
                  <c:v>3.0</c:v>
                </c:pt>
                <c:pt idx="40">
                  <c:v>3.5</c:v>
                </c:pt>
                <c:pt idx="41">
                  <c:v>6.0</c:v>
                </c:pt>
                <c:pt idx="42">
                  <c:v>2.5</c:v>
                </c:pt>
                <c:pt idx="43">
                  <c:v>3.0</c:v>
                </c:pt>
                <c:pt idx="44">
                  <c:v>8.5</c:v>
                </c:pt>
                <c:pt idx="45">
                  <c:v>3.5</c:v>
                </c:pt>
                <c:pt idx="46">
                  <c:v>4.5</c:v>
                </c:pt>
                <c:pt idx="47">
                  <c:v>0.5</c:v>
                </c:pt>
                <c:pt idx="48">
                  <c:v>4.5</c:v>
                </c:pt>
                <c:pt idx="49">
                  <c:v>2.0</c:v>
                </c:pt>
                <c:pt idx="50">
                  <c:v>7.0</c:v>
                </c:pt>
                <c:pt idx="51">
                  <c:v>2.0</c:v>
                </c:pt>
                <c:pt idx="52">
                  <c:v>4.5</c:v>
                </c:pt>
                <c:pt idx="53">
                  <c:v>7.0</c:v>
                </c:pt>
                <c:pt idx="54">
                  <c:v>4.0</c:v>
                </c:pt>
                <c:pt idx="55">
                  <c:v>8.0</c:v>
                </c:pt>
                <c:pt idx="56">
                  <c:v>0.0</c:v>
                </c:pt>
                <c:pt idx="57">
                  <c:v>6.0</c:v>
                </c:pt>
                <c:pt idx="58">
                  <c:v>5.0</c:v>
                </c:pt>
                <c:pt idx="59">
                  <c:v>0.5</c:v>
                </c:pt>
                <c:pt idx="60">
                  <c:v>6.5</c:v>
                </c:pt>
                <c:pt idx="61">
                  <c:v>2.5</c:v>
                </c:pt>
                <c:pt idx="62">
                  <c:v>4.5</c:v>
                </c:pt>
                <c:pt idx="63">
                  <c:v>4.0</c:v>
                </c:pt>
                <c:pt idx="64">
                  <c:v>10.0</c:v>
                </c:pt>
                <c:pt idx="65">
                  <c:v>4.0</c:v>
                </c:pt>
                <c:pt idx="66">
                  <c:v>1.0</c:v>
                </c:pt>
                <c:pt idx="67">
                  <c:v>2.0</c:v>
                </c:pt>
                <c:pt idx="68">
                  <c:v>4.0</c:v>
                </c:pt>
                <c:pt idx="69">
                  <c:v>4.5</c:v>
                </c:pt>
                <c:pt idx="70">
                  <c:v>2.5</c:v>
                </c:pt>
                <c:pt idx="71">
                  <c:v>4.5</c:v>
                </c:pt>
                <c:pt idx="72">
                  <c:v>4.0</c:v>
                </c:pt>
                <c:pt idx="73">
                  <c:v>3.0</c:v>
                </c:pt>
                <c:pt idx="74">
                  <c:v>4.5</c:v>
                </c:pt>
                <c:pt idx="75">
                  <c:v>2.0</c:v>
                </c:pt>
                <c:pt idx="76">
                  <c:v>3.0</c:v>
                </c:pt>
                <c:pt idx="77">
                  <c:v>-0.5</c:v>
                </c:pt>
                <c:pt idx="78">
                  <c:v>2.0</c:v>
                </c:pt>
                <c:pt idx="80">
                  <c:v>1.5</c:v>
                </c:pt>
                <c:pt idx="81">
                  <c:v>6.0</c:v>
                </c:pt>
                <c:pt idx="82">
                  <c:v>5.0</c:v>
                </c:pt>
                <c:pt idx="83">
                  <c:v>3.0</c:v>
                </c:pt>
                <c:pt idx="84">
                  <c:v>-1.5</c:v>
                </c:pt>
                <c:pt idx="85">
                  <c:v>2.0</c:v>
                </c:pt>
                <c:pt idx="86">
                  <c:v>6.0</c:v>
                </c:pt>
                <c:pt idx="87">
                  <c:v>0.2</c:v>
                </c:pt>
                <c:pt idx="88">
                  <c:v>5.5</c:v>
                </c:pt>
                <c:pt idx="89">
                  <c:v>7.0</c:v>
                </c:pt>
                <c:pt idx="90">
                  <c:v>6.700000000000003</c:v>
                </c:pt>
                <c:pt idx="91">
                  <c:v>2.5</c:v>
                </c:pt>
                <c:pt idx="92">
                  <c:v>0.5</c:v>
                </c:pt>
                <c:pt idx="93">
                  <c:v>8.5</c:v>
                </c:pt>
                <c:pt idx="94">
                  <c:v>-0.5</c:v>
                </c:pt>
              </c:numCache>
            </c:numRef>
          </c:yVal>
          <c:smooth val="0"/>
        </c:ser>
        <c:ser>
          <c:idx val="5"/>
          <c:order val="2"/>
          <c:tx>
            <c:v>y4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'repeats (2)'!$O$37:$O$131</c:f>
              <c:numCache>
                <c:formatCode>General</c:formatCode>
                <c:ptCount val="95"/>
                <c:pt idx="0">
                  <c:v>0.1</c:v>
                </c:pt>
                <c:pt idx="1">
                  <c:v>1.0</c:v>
                </c:pt>
                <c:pt idx="2">
                  <c:v>0.1</c:v>
                </c:pt>
                <c:pt idx="3">
                  <c:v>0.0</c:v>
                </c:pt>
                <c:pt idx="4">
                  <c:v>0.1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0.8</c:v>
                </c:pt>
                <c:pt idx="9">
                  <c:v>0.0</c:v>
                </c:pt>
                <c:pt idx="10">
                  <c:v>0.4</c:v>
                </c:pt>
                <c:pt idx="11">
                  <c:v>0.2</c:v>
                </c:pt>
                <c:pt idx="12">
                  <c:v>0.1</c:v>
                </c:pt>
                <c:pt idx="13">
                  <c:v>0.6</c:v>
                </c:pt>
                <c:pt idx="14">
                  <c:v>0.3</c:v>
                </c:pt>
                <c:pt idx="15">
                  <c:v>0.1</c:v>
                </c:pt>
                <c:pt idx="16">
                  <c:v>0.1</c:v>
                </c:pt>
                <c:pt idx="17">
                  <c:v>0.7</c:v>
                </c:pt>
                <c:pt idx="18">
                  <c:v>0.6</c:v>
                </c:pt>
                <c:pt idx="19">
                  <c:v>0.7</c:v>
                </c:pt>
                <c:pt idx="20">
                  <c:v>0.4</c:v>
                </c:pt>
                <c:pt idx="21">
                  <c:v>0.5</c:v>
                </c:pt>
                <c:pt idx="22">
                  <c:v>1.0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0.3</c:v>
                </c:pt>
                <c:pt idx="27">
                  <c:v>0.1</c:v>
                </c:pt>
                <c:pt idx="28">
                  <c:v>1.0</c:v>
                </c:pt>
                <c:pt idx="29">
                  <c:v>0.5</c:v>
                </c:pt>
                <c:pt idx="30">
                  <c:v>0.0</c:v>
                </c:pt>
                <c:pt idx="31">
                  <c:v>0.2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0.7</c:v>
                </c:pt>
                <c:pt idx="37">
                  <c:v>0.1</c:v>
                </c:pt>
                <c:pt idx="38">
                  <c:v>0.5</c:v>
                </c:pt>
                <c:pt idx="39">
                  <c:v>0.6</c:v>
                </c:pt>
                <c:pt idx="40">
                  <c:v>0.3</c:v>
                </c:pt>
                <c:pt idx="41">
                  <c:v>0.1</c:v>
                </c:pt>
                <c:pt idx="42">
                  <c:v>0.9</c:v>
                </c:pt>
                <c:pt idx="43">
                  <c:v>0.6</c:v>
                </c:pt>
                <c:pt idx="44">
                  <c:v>0.0</c:v>
                </c:pt>
                <c:pt idx="45">
                  <c:v>0.2</c:v>
                </c:pt>
                <c:pt idx="46">
                  <c:v>0.2</c:v>
                </c:pt>
                <c:pt idx="47">
                  <c:v>1.0</c:v>
                </c:pt>
                <c:pt idx="48">
                  <c:v>0.2</c:v>
                </c:pt>
                <c:pt idx="49">
                  <c:v>1.0</c:v>
                </c:pt>
                <c:pt idx="50">
                  <c:v>0.1</c:v>
                </c:pt>
                <c:pt idx="51">
                  <c:v>0.7</c:v>
                </c:pt>
                <c:pt idx="52">
                  <c:v>0.1</c:v>
                </c:pt>
                <c:pt idx="53">
                  <c:v>0.2</c:v>
                </c:pt>
                <c:pt idx="54">
                  <c:v>0.6</c:v>
                </c:pt>
                <c:pt idx="55">
                  <c:v>0.1</c:v>
                </c:pt>
                <c:pt idx="56">
                  <c:v>1.0</c:v>
                </c:pt>
                <c:pt idx="57">
                  <c:v>0.0</c:v>
                </c:pt>
                <c:pt idx="58">
                  <c:v>0.3</c:v>
                </c:pt>
                <c:pt idx="59">
                  <c:v>0.9</c:v>
                </c:pt>
                <c:pt idx="60">
                  <c:v>0.1</c:v>
                </c:pt>
                <c:pt idx="61">
                  <c:v>0.9</c:v>
                </c:pt>
                <c:pt idx="62">
                  <c:v>0.0</c:v>
                </c:pt>
                <c:pt idx="63">
                  <c:v>0.8</c:v>
                </c:pt>
                <c:pt idx="64">
                  <c:v>0.0</c:v>
                </c:pt>
                <c:pt idx="65">
                  <c:v>0.2</c:v>
                </c:pt>
                <c:pt idx="66">
                  <c:v>1.0</c:v>
                </c:pt>
                <c:pt idx="67">
                  <c:v>0.9</c:v>
                </c:pt>
                <c:pt idx="68">
                  <c:v>0.6</c:v>
                </c:pt>
                <c:pt idx="69">
                  <c:v>0.1</c:v>
                </c:pt>
                <c:pt idx="70">
                  <c:v>0.7</c:v>
                </c:pt>
                <c:pt idx="71">
                  <c:v>0.1</c:v>
                </c:pt>
                <c:pt idx="72">
                  <c:v>0.5</c:v>
                </c:pt>
                <c:pt idx="73">
                  <c:v>1.0</c:v>
                </c:pt>
                <c:pt idx="74">
                  <c:v>0.4</c:v>
                </c:pt>
                <c:pt idx="75">
                  <c:v>0.8</c:v>
                </c:pt>
                <c:pt idx="76">
                  <c:v>0.4</c:v>
                </c:pt>
                <c:pt idx="77">
                  <c:v>1.0</c:v>
                </c:pt>
                <c:pt idx="78">
                  <c:v>0.8</c:v>
                </c:pt>
                <c:pt idx="79">
                  <c:v>0.0</c:v>
                </c:pt>
                <c:pt idx="80">
                  <c:v>0.1</c:v>
                </c:pt>
                <c:pt idx="81">
                  <c:v>0.2</c:v>
                </c:pt>
                <c:pt idx="82">
                  <c:v>0.0</c:v>
                </c:pt>
                <c:pt idx="83">
                  <c:v>0.2</c:v>
                </c:pt>
                <c:pt idx="85">
                  <c:v>0.2</c:v>
                </c:pt>
                <c:pt idx="86">
                  <c:v>0.1</c:v>
                </c:pt>
                <c:pt idx="87">
                  <c:v>0.8</c:v>
                </c:pt>
                <c:pt idx="88">
                  <c:v>0.1</c:v>
                </c:pt>
                <c:pt idx="89">
                  <c:v>0.3</c:v>
                </c:pt>
                <c:pt idx="90">
                  <c:v>0.0</c:v>
                </c:pt>
                <c:pt idx="91">
                  <c:v>0.5</c:v>
                </c:pt>
                <c:pt idx="93">
                  <c:v>0.4</c:v>
                </c:pt>
                <c:pt idx="94">
                  <c:v>0.4</c:v>
                </c:pt>
              </c:numCache>
            </c:numRef>
          </c:xVal>
          <c:yVal>
            <c:numRef>
              <c:f>'repeats (2)'!$AC$37:$AC$131</c:f>
              <c:numCache>
                <c:formatCode>General</c:formatCode>
                <c:ptCount val="95"/>
                <c:pt idx="0">
                  <c:v>5.0</c:v>
                </c:pt>
                <c:pt idx="1">
                  <c:v>1.5</c:v>
                </c:pt>
                <c:pt idx="2">
                  <c:v>6.5</c:v>
                </c:pt>
                <c:pt idx="3">
                  <c:v>4.0</c:v>
                </c:pt>
                <c:pt idx="4">
                  <c:v>7.0</c:v>
                </c:pt>
                <c:pt idx="5">
                  <c:v>6.5</c:v>
                </c:pt>
                <c:pt idx="6">
                  <c:v>3.5</c:v>
                </c:pt>
                <c:pt idx="7">
                  <c:v>3.5</c:v>
                </c:pt>
                <c:pt idx="8">
                  <c:v>4.0</c:v>
                </c:pt>
                <c:pt idx="9">
                  <c:v>0.5</c:v>
                </c:pt>
                <c:pt idx="10">
                  <c:v>2.0</c:v>
                </c:pt>
                <c:pt idx="11">
                  <c:v>0.5</c:v>
                </c:pt>
                <c:pt idx="12">
                  <c:v>3.0</c:v>
                </c:pt>
                <c:pt idx="13">
                  <c:v>0.5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2.5</c:v>
                </c:pt>
                <c:pt idx="18">
                  <c:v>0.0</c:v>
                </c:pt>
                <c:pt idx="19">
                  <c:v>1.5</c:v>
                </c:pt>
                <c:pt idx="20">
                  <c:v>3.5</c:v>
                </c:pt>
                <c:pt idx="21">
                  <c:v>1.0</c:v>
                </c:pt>
                <c:pt idx="22">
                  <c:v>-0.5</c:v>
                </c:pt>
                <c:pt idx="23">
                  <c:v>4.0</c:v>
                </c:pt>
                <c:pt idx="24">
                  <c:v>4.0</c:v>
                </c:pt>
                <c:pt idx="25">
                  <c:v>1.5</c:v>
                </c:pt>
                <c:pt idx="26">
                  <c:v>4.5</c:v>
                </c:pt>
                <c:pt idx="27">
                  <c:v>4.5</c:v>
                </c:pt>
                <c:pt idx="28">
                  <c:v>-0.5</c:v>
                </c:pt>
                <c:pt idx="29">
                  <c:v>3.5</c:v>
                </c:pt>
                <c:pt idx="30">
                  <c:v>7.0</c:v>
                </c:pt>
                <c:pt idx="31">
                  <c:v>5.0</c:v>
                </c:pt>
                <c:pt idx="32">
                  <c:v>-1.0</c:v>
                </c:pt>
                <c:pt idx="33">
                  <c:v>1.0</c:v>
                </c:pt>
                <c:pt idx="34">
                  <c:v>0.5</c:v>
                </c:pt>
                <c:pt idx="35">
                  <c:v>7.200000000000003</c:v>
                </c:pt>
                <c:pt idx="36">
                  <c:v>3.5</c:v>
                </c:pt>
                <c:pt idx="37">
                  <c:v>7.0</c:v>
                </c:pt>
                <c:pt idx="38">
                  <c:v>4.0</c:v>
                </c:pt>
                <c:pt idx="39">
                  <c:v>5.0</c:v>
                </c:pt>
                <c:pt idx="40">
                  <c:v>7.5</c:v>
                </c:pt>
                <c:pt idx="41">
                  <c:v>7.5</c:v>
                </c:pt>
                <c:pt idx="42">
                  <c:v>1.0</c:v>
                </c:pt>
                <c:pt idx="43">
                  <c:v>1.5</c:v>
                </c:pt>
                <c:pt idx="44">
                  <c:v>4.0</c:v>
                </c:pt>
                <c:pt idx="45">
                  <c:v>3.5</c:v>
                </c:pt>
                <c:pt idx="46">
                  <c:v>4.0</c:v>
                </c:pt>
                <c:pt idx="47">
                  <c:v>0.0</c:v>
                </c:pt>
                <c:pt idx="48">
                  <c:v>6.0</c:v>
                </c:pt>
                <c:pt idx="49">
                  <c:v>0.5</c:v>
                </c:pt>
                <c:pt idx="50">
                  <c:v>5.5</c:v>
                </c:pt>
                <c:pt idx="51">
                  <c:v>3.5</c:v>
                </c:pt>
                <c:pt idx="52">
                  <c:v>7.5</c:v>
                </c:pt>
                <c:pt idx="53">
                  <c:v>6.0</c:v>
                </c:pt>
                <c:pt idx="54">
                  <c:v>3.5</c:v>
                </c:pt>
                <c:pt idx="55">
                  <c:v>4.0</c:v>
                </c:pt>
                <c:pt idx="56">
                  <c:v>0.0</c:v>
                </c:pt>
                <c:pt idx="57">
                  <c:v>6.5</c:v>
                </c:pt>
                <c:pt idx="58">
                  <c:v>6.5</c:v>
                </c:pt>
                <c:pt idx="59">
                  <c:v>0.0</c:v>
                </c:pt>
                <c:pt idx="60">
                  <c:v>4.5</c:v>
                </c:pt>
                <c:pt idx="61">
                  <c:v>2.0</c:v>
                </c:pt>
                <c:pt idx="62">
                  <c:v>7.0</c:v>
                </c:pt>
                <c:pt idx="63">
                  <c:v>4.0</c:v>
                </c:pt>
                <c:pt idx="64">
                  <c:v>5.0</c:v>
                </c:pt>
                <c:pt idx="65">
                  <c:v>4.0</c:v>
                </c:pt>
                <c:pt idx="66">
                  <c:v>1.5</c:v>
                </c:pt>
                <c:pt idx="67">
                  <c:v>2.5</c:v>
                </c:pt>
                <c:pt idx="68">
                  <c:v>2.5</c:v>
                </c:pt>
                <c:pt idx="69">
                  <c:v>3.5</c:v>
                </c:pt>
                <c:pt idx="70">
                  <c:v>2.5</c:v>
                </c:pt>
                <c:pt idx="71">
                  <c:v>4.5</c:v>
                </c:pt>
                <c:pt idx="72">
                  <c:v>2.5</c:v>
                </c:pt>
                <c:pt idx="73">
                  <c:v>0.5</c:v>
                </c:pt>
                <c:pt idx="74">
                  <c:v>3.5</c:v>
                </c:pt>
                <c:pt idx="75">
                  <c:v>0.0</c:v>
                </c:pt>
                <c:pt idx="76">
                  <c:v>3.5</c:v>
                </c:pt>
                <c:pt idx="77">
                  <c:v>0.0</c:v>
                </c:pt>
                <c:pt idx="78">
                  <c:v>-1.0</c:v>
                </c:pt>
                <c:pt idx="79">
                  <c:v>0.5</c:v>
                </c:pt>
                <c:pt idx="80">
                  <c:v>1.0</c:v>
                </c:pt>
                <c:pt idx="81">
                  <c:v>3.5</c:v>
                </c:pt>
                <c:pt idx="82">
                  <c:v>8.0</c:v>
                </c:pt>
                <c:pt idx="83">
                  <c:v>5.5</c:v>
                </c:pt>
                <c:pt idx="85">
                  <c:v>3.0</c:v>
                </c:pt>
                <c:pt idx="86">
                  <c:v>3.0</c:v>
                </c:pt>
                <c:pt idx="87">
                  <c:v>0.8</c:v>
                </c:pt>
                <c:pt idx="88">
                  <c:v>10.0</c:v>
                </c:pt>
                <c:pt idx="89">
                  <c:v>10.0</c:v>
                </c:pt>
                <c:pt idx="90">
                  <c:v>10.3</c:v>
                </c:pt>
                <c:pt idx="91">
                  <c:v>3.0</c:v>
                </c:pt>
                <c:pt idx="93">
                  <c:v>10.0</c:v>
                </c:pt>
                <c:pt idx="94">
                  <c:v>4.5</c:v>
                </c:pt>
              </c:numCache>
            </c:numRef>
          </c:yVal>
          <c:smooth val="0"/>
        </c:ser>
        <c:ser>
          <c:idx val="0"/>
          <c:order val="3"/>
          <c:tx>
            <c:v>y5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'repeats (2)'!$P$37:$P$131</c:f>
              <c:numCache>
                <c:formatCode>General</c:formatCode>
                <c:ptCount val="95"/>
                <c:pt idx="0">
                  <c:v>0.3</c:v>
                </c:pt>
                <c:pt idx="1">
                  <c:v>1.0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0.1</c:v>
                </c:pt>
                <c:pt idx="10">
                  <c:v>0.7</c:v>
                </c:pt>
                <c:pt idx="11">
                  <c:v>0.3</c:v>
                </c:pt>
                <c:pt idx="12">
                  <c:v>0.2</c:v>
                </c:pt>
                <c:pt idx="13">
                  <c:v>1.0</c:v>
                </c:pt>
                <c:pt idx="14">
                  <c:v>0.8</c:v>
                </c:pt>
                <c:pt idx="15">
                  <c:v>0.7</c:v>
                </c:pt>
                <c:pt idx="16">
                  <c:v>0.2</c:v>
                </c:pt>
                <c:pt idx="17">
                  <c:v>0.9</c:v>
                </c:pt>
                <c:pt idx="18">
                  <c:v>0.6</c:v>
                </c:pt>
                <c:pt idx="19">
                  <c:v>0.9</c:v>
                </c:pt>
                <c:pt idx="20">
                  <c:v>0.6</c:v>
                </c:pt>
                <c:pt idx="21">
                  <c:v>1.0</c:v>
                </c:pt>
                <c:pt idx="22">
                  <c:v>1.0</c:v>
                </c:pt>
                <c:pt idx="23">
                  <c:v>0.3</c:v>
                </c:pt>
                <c:pt idx="24">
                  <c:v>0.3</c:v>
                </c:pt>
                <c:pt idx="25">
                  <c:v>1.0</c:v>
                </c:pt>
                <c:pt idx="26">
                  <c:v>1.0</c:v>
                </c:pt>
                <c:pt idx="27">
                  <c:v>0.1</c:v>
                </c:pt>
                <c:pt idx="28">
                  <c:v>1.0</c:v>
                </c:pt>
                <c:pt idx="29">
                  <c:v>0.2</c:v>
                </c:pt>
                <c:pt idx="30">
                  <c:v>0.0</c:v>
                </c:pt>
                <c:pt idx="31">
                  <c:v>0.3</c:v>
                </c:pt>
                <c:pt idx="33">
                  <c:v>0.9</c:v>
                </c:pt>
                <c:pt idx="34">
                  <c:v>0.9</c:v>
                </c:pt>
                <c:pt idx="35">
                  <c:v>0.0</c:v>
                </c:pt>
                <c:pt idx="36">
                  <c:v>0.8</c:v>
                </c:pt>
                <c:pt idx="37">
                  <c:v>0.0</c:v>
                </c:pt>
                <c:pt idx="38">
                  <c:v>0.4</c:v>
                </c:pt>
                <c:pt idx="39">
                  <c:v>0.9</c:v>
                </c:pt>
                <c:pt idx="40">
                  <c:v>0.2</c:v>
                </c:pt>
                <c:pt idx="41">
                  <c:v>0.1</c:v>
                </c:pt>
                <c:pt idx="42">
                  <c:v>0.9</c:v>
                </c:pt>
                <c:pt idx="43">
                  <c:v>0.8</c:v>
                </c:pt>
                <c:pt idx="44">
                  <c:v>0.0</c:v>
                </c:pt>
                <c:pt idx="45">
                  <c:v>0.4</c:v>
                </c:pt>
                <c:pt idx="46">
                  <c:v>0.3</c:v>
                </c:pt>
                <c:pt idx="47">
                  <c:v>1.0</c:v>
                </c:pt>
                <c:pt idx="48">
                  <c:v>0.2</c:v>
                </c:pt>
                <c:pt idx="49">
                  <c:v>1.0</c:v>
                </c:pt>
                <c:pt idx="50">
                  <c:v>0.1</c:v>
                </c:pt>
                <c:pt idx="51">
                  <c:v>0.7</c:v>
                </c:pt>
                <c:pt idx="52">
                  <c:v>0.1</c:v>
                </c:pt>
                <c:pt idx="53">
                  <c:v>0.2</c:v>
                </c:pt>
                <c:pt idx="54">
                  <c:v>0.8</c:v>
                </c:pt>
                <c:pt idx="55">
                  <c:v>0.2</c:v>
                </c:pt>
                <c:pt idx="56">
                  <c:v>1.0</c:v>
                </c:pt>
                <c:pt idx="57">
                  <c:v>0.1</c:v>
                </c:pt>
                <c:pt idx="58">
                  <c:v>0.1</c:v>
                </c:pt>
                <c:pt idx="59">
                  <c:v>1.0</c:v>
                </c:pt>
                <c:pt idx="60">
                  <c:v>0.1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0.1</c:v>
                </c:pt>
                <c:pt idx="65">
                  <c:v>0.2</c:v>
                </c:pt>
                <c:pt idx="66">
                  <c:v>1.0</c:v>
                </c:pt>
                <c:pt idx="67">
                  <c:v>0.9</c:v>
                </c:pt>
                <c:pt idx="68">
                  <c:v>0.6</c:v>
                </c:pt>
                <c:pt idx="69">
                  <c:v>0.1</c:v>
                </c:pt>
                <c:pt idx="70">
                  <c:v>0.9</c:v>
                </c:pt>
                <c:pt idx="71">
                  <c:v>0.4</c:v>
                </c:pt>
                <c:pt idx="72">
                  <c:v>0.2</c:v>
                </c:pt>
                <c:pt idx="73">
                  <c:v>1.0</c:v>
                </c:pt>
                <c:pt idx="74">
                  <c:v>0.3</c:v>
                </c:pt>
                <c:pt idx="75">
                  <c:v>0.8</c:v>
                </c:pt>
                <c:pt idx="76">
                  <c:v>0.3</c:v>
                </c:pt>
                <c:pt idx="77">
                  <c:v>1.0</c:v>
                </c:pt>
                <c:pt idx="78">
                  <c:v>0.9</c:v>
                </c:pt>
                <c:pt idx="79">
                  <c:v>0.0</c:v>
                </c:pt>
                <c:pt idx="80">
                  <c:v>0.1</c:v>
                </c:pt>
                <c:pt idx="81">
                  <c:v>0.0</c:v>
                </c:pt>
                <c:pt idx="82">
                  <c:v>0.1</c:v>
                </c:pt>
                <c:pt idx="83">
                  <c:v>0.2</c:v>
                </c:pt>
                <c:pt idx="85">
                  <c:v>0.1</c:v>
                </c:pt>
                <c:pt idx="86">
                  <c:v>0.2</c:v>
                </c:pt>
                <c:pt idx="87">
                  <c:v>0.8</c:v>
                </c:pt>
                <c:pt idx="88">
                  <c:v>0.1</c:v>
                </c:pt>
                <c:pt idx="89">
                  <c:v>0.3</c:v>
                </c:pt>
                <c:pt idx="90">
                  <c:v>0.1</c:v>
                </c:pt>
                <c:pt idx="91">
                  <c:v>0.6</c:v>
                </c:pt>
                <c:pt idx="93">
                  <c:v>0.3</c:v>
                </c:pt>
                <c:pt idx="94">
                  <c:v>0.3</c:v>
                </c:pt>
              </c:numCache>
            </c:numRef>
          </c:xVal>
          <c:yVal>
            <c:numRef>
              <c:f>'repeats (2)'!$AD$37:$AD$131</c:f>
              <c:numCache>
                <c:formatCode>General</c:formatCode>
                <c:ptCount val="95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5.0</c:v>
                </c:pt>
                <c:pt idx="5">
                  <c:v>6.5</c:v>
                </c:pt>
                <c:pt idx="6">
                  <c:v>3.5</c:v>
                </c:pt>
                <c:pt idx="7">
                  <c:v>4.5</c:v>
                </c:pt>
                <c:pt idx="8">
                  <c:v>4.5</c:v>
                </c:pt>
                <c:pt idx="9">
                  <c:v>6.5</c:v>
                </c:pt>
                <c:pt idx="10">
                  <c:v>2.5</c:v>
                </c:pt>
                <c:pt idx="11">
                  <c:v>2.0</c:v>
                </c:pt>
                <c:pt idx="12">
                  <c:v>2.0</c:v>
                </c:pt>
                <c:pt idx="13">
                  <c:v>0.5</c:v>
                </c:pt>
                <c:pt idx="14">
                  <c:v>1.0</c:v>
                </c:pt>
                <c:pt idx="15">
                  <c:v>2.0</c:v>
                </c:pt>
                <c:pt idx="16">
                  <c:v>0.5</c:v>
                </c:pt>
                <c:pt idx="17">
                  <c:v>2.5</c:v>
                </c:pt>
                <c:pt idx="18">
                  <c:v>0.5</c:v>
                </c:pt>
                <c:pt idx="19">
                  <c:v>-0.5</c:v>
                </c:pt>
                <c:pt idx="20">
                  <c:v>-0.5</c:v>
                </c:pt>
                <c:pt idx="21">
                  <c:v>0.0</c:v>
                </c:pt>
                <c:pt idx="22">
                  <c:v>1.0</c:v>
                </c:pt>
                <c:pt idx="23">
                  <c:v>1.5</c:v>
                </c:pt>
                <c:pt idx="24">
                  <c:v>5.0</c:v>
                </c:pt>
                <c:pt idx="25">
                  <c:v>-0.5</c:v>
                </c:pt>
                <c:pt idx="26">
                  <c:v>2.5</c:v>
                </c:pt>
                <c:pt idx="27">
                  <c:v>8.0</c:v>
                </c:pt>
                <c:pt idx="28">
                  <c:v>0.0</c:v>
                </c:pt>
                <c:pt idx="29">
                  <c:v>3.5</c:v>
                </c:pt>
                <c:pt idx="30">
                  <c:v>5.5</c:v>
                </c:pt>
                <c:pt idx="31">
                  <c:v>3.0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4.5</c:v>
                </c:pt>
                <c:pt idx="36">
                  <c:v>1.5</c:v>
                </c:pt>
                <c:pt idx="37">
                  <c:v>4.5</c:v>
                </c:pt>
                <c:pt idx="38">
                  <c:v>4.5</c:v>
                </c:pt>
                <c:pt idx="39">
                  <c:v>2.5</c:v>
                </c:pt>
                <c:pt idx="40">
                  <c:v>4.5</c:v>
                </c:pt>
                <c:pt idx="41">
                  <c:v>4.0</c:v>
                </c:pt>
                <c:pt idx="42">
                  <c:v>0.5</c:v>
                </c:pt>
                <c:pt idx="43">
                  <c:v>4.5</c:v>
                </c:pt>
                <c:pt idx="44">
                  <c:v>3.5</c:v>
                </c:pt>
                <c:pt idx="45">
                  <c:v>1.0</c:v>
                </c:pt>
                <c:pt idx="46">
                  <c:v>1.0</c:v>
                </c:pt>
                <c:pt idx="47">
                  <c:v>-0.5</c:v>
                </c:pt>
                <c:pt idx="48">
                  <c:v>2.0</c:v>
                </c:pt>
                <c:pt idx="49">
                  <c:v>-0.5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5.5</c:v>
                </c:pt>
                <c:pt idx="54">
                  <c:v>2.5</c:v>
                </c:pt>
                <c:pt idx="55">
                  <c:v>1.5</c:v>
                </c:pt>
                <c:pt idx="56">
                  <c:v>0.0</c:v>
                </c:pt>
                <c:pt idx="57">
                  <c:v>5.0</c:v>
                </c:pt>
                <c:pt idx="58">
                  <c:v>3.5</c:v>
                </c:pt>
                <c:pt idx="59">
                  <c:v>0.5</c:v>
                </c:pt>
                <c:pt idx="60">
                  <c:v>7.0</c:v>
                </c:pt>
                <c:pt idx="61">
                  <c:v>1.5</c:v>
                </c:pt>
                <c:pt idx="62">
                  <c:v>4.5</c:v>
                </c:pt>
                <c:pt idx="63">
                  <c:v>2.5</c:v>
                </c:pt>
                <c:pt idx="64">
                  <c:v>7.5</c:v>
                </c:pt>
                <c:pt idx="65">
                  <c:v>2.5</c:v>
                </c:pt>
                <c:pt idx="66">
                  <c:v>0.0</c:v>
                </c:pt>
                <c:pt idx="67">
                  <c:v>0.5</c:v>
                </c:pt>
                <c:pt idx="68">
                  <c:v>1.5</c:v>
                </c:pt>
                <c:pt idx="69">
                  <c:v>3.5</c:v>
                </c:pt>
                <c:pt idx="70">
                  <c:v>0.5</c:v>
                </c:pt>
                <c:pt idx="71">
                  <c:v>4.0</c:v>
                </c:pt>
                <c:pt idx="72">
                  <c:v>4.0</c:v>
                </c:pt>
                <c:pt idx="73">
                  <c:v>4.5</c:v>
                </c:pt>
                <c:pt idx="74">
                  <c:v>7.0</c:v>
                </c:pt>
                <c:pt idx="75">
                  <c:v>1.5</c:v>
                </c:pt>
                <c:pt idx="76">
                  <c:v>1.5</c:v>
                </c:pt>
                <c:pt idx="77">
                  <c:v>1.0</c:v>
                </c:pt>
                <c:pt idx="78">
                  <c:v>1.5</c:v>
                </c:pt>
                <c:pt idx="79">
                  <c:v>4.0</c:v>
                </c:pt>
                <c:pt idx="80">
                  <c:v>0.5</c:v>
                </c:pt>
                <c:pt idx="81">
                  <c:v>2.5</c:v>
                </c:pt>
                <c:pt idx="82">
                  <c:v>6.0</c:v>
                </c:pt>
                <c:pt idx="83">
                  <c:v>4.0</c:v>
                </c:pt>
                <c:pt idx="85">
                  <c:v>4.5</c:v>
                </c:pt>
                <c:pt idx="86">
                  <c:v>6.0</c:v>
                </c:pt>
                <c:pt idx="87">
                  <c:v>0.5</c:v>
                </c:pt>
                <c:pt idx="88">
                  <c:v>7.5</c:v>
                </c:pt>
                <c:pt idx="89">
                  <c:v>6.5</c:v>
                </c:pt>
                <c:pt idx="90">
                  <c:v>4.5</c:v>
                </c:pt>
                <c:pt idx="91">
                  <c:v>1.0</c:v>
                </c:pt>
                <c:pt idx="93">
                  <c:v>7.0</c:v>
                </c:pt>
                <c:pt idx="94">
                  <c:v>0.5</c:v>
                </c:pt>
              </c:numCache>
            </c:numRef>
          </c:yVal>
          <c:smooth val="0"/>
        </c:ser>
        <c:ser>
          <c:idx val="1"/>
          <c:order val="4"/>
          <c:tx>
            <c:v>y6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'repeats (2)'!$Q$37:$Q$131</c:f>
              <c:numCache>
                <c:formatCode>General</c:formatCode>
                <c:ptCount val="95"/>
                <c:pt idx="0">
                  <c:v>0.2</c:v>
                </c:pt>
                <c:pt idx="1">
                  <c:v>1.0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</c:v>
                </c:pt>
                <c:pt idx="7">
                  <c:v>0.4</c:v>
                </c:pt>
                <c:pt idx="8">
                  <c:v>0.4</c:v>
                </c:pt>
                <c:pt idx="9">
                  <c:v>0.1</c:v>
                </c:pt>
                <c:pt idx="11">
                  <c:v>0.4</c:v>
                </c:pt>
                <c:pt idx="12">
                  <c:v>0.2</c:v>
                </c:pt>
                <c:pt idx="14">
                  <c:v>0.8</c:v>
                </c:pt>
                <c:pt idx="16">
                  <c:v>0.3</c:v>
                </c:pt>
                <c:pt idx="18">
                  <c:v>0.6</c:v>
                </c:pt>
                <c:pt idx="20">
                  <c:v>0.8</c:v>
                </c:pt>
                <c:pt idx="23">
                  <c:v>0.5</c:v>
                </c:pt>
                <c:pt idx="24">
                  <c:v>0.2</c:v>
                </c:pt>
                <c:pt idx="26">
                  <c:v>0.8</c:v>
                </c:pt>
                <c:pt idx="27">
                  <c:v>0.0</c:v>
                </c:pt>
                <c:pt idx="29">
                  <c:v>0.2</c:v>
                </c:pt>
                <c:pt idx="30">
                  <c:v>0.0</c:v>
                </c:pt>
                <c:pt idx="31">
                  <c:v>0.1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0.7</c:v>
                </c:pt>
                <c:pt idx="37">
                  <c:v>0.0</c:v>
                </c:pt>
                <c:pt idx="38">
                  <c:v>0.7</c:v>
                </c:pt>
                <c:pt idx="39">
                  <c:v>0.9</c:v>
                </c:pt>
                <c:pt idx="40">
                  <c:v>0.3</c:v>
                </c:pt>
                <c:pt idx="41">
                  <c:v>0.1</c:v>
                </c:pt>
                <c:pt idx="43">
                  <c:v>0.7</c:v>
                </c:pt>
                <c:pt idx="44">
                  <c:v>0.1</c:v>
                </c:pt>
                <c:pt idx="45">
                  <c:v>0.6</c:v>
                </c:pt>
                <c:pt idx="46">
                  <c:v>0.5</c:v>
                </c:pt>
                <c:pt idx="48">
                  <c:v>0.3</c:v>
                </c:pt>
                <c:pt idx="49">
                  <c:v>1.0</c:v>
                </c:pt>
                <c:pt idx="50">
                  <c:v>0.2</c:v>
                </c:pt>
                <c:pt idx="51">
                  <c:v>0.5</c:v>
                </c:pt>
                <c:pt idx="52">
                  <c:v>0.2</c:v>
                </c:pt>
                <c:pt idx="53">
                  <c:v>0.0</c:v>
                </c:pt>
                <c:pt idx="54">
                  <c:v>0.9</c:v>
                </c:pt>
                <c:pt idx="55">
                  <c:v>0.5</c:v>
                </c:pt>
                <c:pt idx="57">
                  <c:v>0.1</c:v>
                </c:pt>
                <c:pt idx="58">
                  <c:v>0.1</c:v>
                </c:pt>
                <c:pt idx="60">
                  <c:v>0.1</c:v>
                </c:pt>
                <c:pt idx="62">
                  <c:v>0.2</c:v>
                </c:pt>
                <c:pt idx="63">
                  <c:v>1.0</c:v>
                </c:pt>
                <c:pt idx="64">
                  <c:v>0.2</c:v>
                </c:pt>
                <c:pt idx="65">
                  <c:v>0.3</c:v>
                </c:pt>
                <c:pt idx="67">
                  <c:v>0.9</c:v>
                </c:pt>
                <c:pt idx="68">
                  <c:v>0.3</c:v>
                </c:pt>
                <c:pt idx="69">
                  <c:v>0.1</c:v>
                </c:pt>
                <c:pt idx="71">
                  <c:v>0.3</c:v>
                </c:pt>
                <c:pt idx="72">
                  <c:v>0.5</c:v>
                </c:pt>
                <c:pt idx="74">
                  <c:v>0.3</c:v>
                </c:pt>
                <c:pt idx="75">
                  <c:v>0.8</c:v>
                </c:pt>
                <c:pt idx="76">
                  <c:v>0.4</c:v>
                </c:pt>
                <c:pt idx="77">
                  <c:v>1.0</c:v>
                </c:pt>
                <c:pt idx="79">
                  <c:v>0.0</c:v>
                </c:pt>
                <c:pt idx="80">
                  <c:v>0.3</c:v>
                </c:pt>
                <c:pt idx="81">
                  <c:v>0.4</c:v>
                </c:pt>
                <c:pt idx="82">
                  <c:v>0.1</c:v>
                </c:pt>
                <c:pt idx="83">
                  <c:v>0.2</c:v>
                </c:pt>
                <c:pt idx="85">
                  <c:v>0.1</c:v>
                </c:pt>
                <c:pt idx="86">
                  <c:v>0.1</c:v>
                </c:pt>
                <c:pt idx="87">
                  <c:v>0.9</c:v>
                </c:pt>
                <c:pt idx="88">
                  <c:v>0.1</c:v>
                </c:pt>
                <c:pt idx="89">
                  <c:v>0.3</c:v>
                </c:pt>
                <c:pt idx="90">
                  <c:v>0.1</c:v>
                </c:pt>
                <c:pt idx="93">
                  <c:v>0.4</c:v>
                </c:pt>
                <c:pt idx="94">
                  <c:v>0.3</c:v>
                </c:pt>
              </c:numCache>
            </c:numRef>
          </c:xVal>
          <c:yVal>
            <c:numRef>
              <c:f>'repeats (2)'!$AE$37:$AE$131</c:f>
              <c:numCache>
                <c:formatCode>General</c:formatCode>
                <c:ptCount val="95"/>
                <c:pt idx="0">
                  <c:v>6.0</c:v>
                </c:pt>
                <c:pt idx="1">
                  <c:v>1.5</c:v>
                </c:pt>
                <c:pt idx="2">
                  <c:v>4.5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7">
                  <c:v>4.5</c:v>
                </c:pt>
                <c:pt idx="8">
                  <c:v>6.0</c:v>
                </c:pt>
                <c:pt idx="9">
                  <c:v>6.5</c:v>
                </c:pt>
                <c:pt idx="11">
                  <c:v>1.5</c:v>
                </c:pt>
                <c:pt idx="12">
                  <c:v>4.0</c:v>
                </c:pt>
                <c:pt idx="14">
                  <c:v>3.5</c:v>
                </c:pt>
                <c:pt idx="16">
                  <c:v>4.5</c:v>
                </c:pt>
                <c:pt idx="18">
                  <c:v>0.5</c:v>
                </c:pt>
                <c:pt idx="20">
                  <c:v>3.5</c:v>
                </c:pt>
                <c:pt idx="23">
                  <c:v>6.0</c:v>
                </c:pt>
                <c:pt idx="24">
                  <c:v>3.0</c:v>
                </c:pt>
                <c:pt idx="26">
                  <c:v>2.5</c:v>
                </c:pt>
                <c:pt idx="27">
                  <c:v>4.5</c:v>
                </c:pt>
                <c:pt idx="29">
                  <c:v>6.0</c:v>
                </c:pt>
                <c:pt idx="30">
                  <c:v>6.5</c:v>
                </c:pt>
                <c:pt idx="31">
                  <c:v>4.5</c:v>
                </c:pt>
                <c:pt idx="33">
                  <c:v>0.5</c:v>
                </c:pt>
                <c:pt idx="34">
                  <c:v>-0.5</c:v>
                </c:pt>
                <c:pt idx="35">
                  <c:v>8.5</c:v>
                </c:pt>
                <c:pt idx="36">
                  <c:v>2.5</c:v>
                </c:pt>
                <c:pt idx="37">
                  <c:v>5.5</c:v>
                </c:pt>
                <c:pt idx="38">
                  <c:v>4.0</c:v>
                </c:pt>
                <c:pt idx="39">
                  <c:v>5.0</c:v>
                </c:pt>
                <c:pt idx="40">
                  <c:v>8.0</c:v>
                </c:pt>
                <c:pt idx="41">
                  <c:v>7.5</c:v>
                </c:pt>
                <c:pt idx="43">
                  <c:v>-1.0</c:v>
                </c:pt>
                <c:pt idx="44">
                  <c:v>5.0</c:v>
                </c:pt>
                <c:pt idx="45">
                  <c:v>2.5</c:v>
                </c:pt>
                <c:pt idx="46">
                  <c:v>2.5</c:v>
                </c:pt>
                <c:pt idx="48">
                  <c:v>4.0</c:v>
                </c:pt>
                <c:pt idx="49">
                  <c:v>1.0</c:v>
                </c:pt>
                <c:pt idx="50">
                  <c:v>4.5</c:v>
                </c:pt>
                <c:pt idx="51">
                  <c:v>4.5</c:v>
                </c:pt>
                <c:pt idx="52">
                  <c:v>6.0</c:v>
                </c:pt>
                <c:pt idx="53">
                  <c:v>5.5</c:v>
                </c:pt>
                <c:pt idx="54">
                  <c:v>4.5</c:v>
                </c:pt>
                <c:pt idx="55">
                  <c:v>6.5</c:v>
                </c:pt>
                <c:pt idx="57">
                  <c:v>4.5</c:v>
                </c:pt>
                <c:pt idx="58">
                  <c:v>6.0</c:v>
                </c:pt>
                <c:pt idx="60">
                  <c:v>0.5</c:v>
                </c:pt>
                <c:pt idx="62">
                  <c:v>8.5</c:v>
                </c:pt>
                <c:pt idx="63">
                  <c:v>4.0</c:v>
                </c:pt>
                <c:pt idx="64">
                  <c:v>6.0</c:v>
                </c:pt>
                <c:pt idx="65">
                  <c:v>4.5</c:v>
                </c:pt>
                <c:pt idx="67">
                  <c:v>2.0</c:v>
                </c:pt>
                <c:pt idx="68">
                  <c:v>4.0</c:v>
                </c:pt>
                <c:pt idx="69">
                  <c:v>3.0</c:v>
                </c:pt>
                <c:pt idx="71">
                  <c:v>6.5</c:v>
                </c:pt>
                <c:pt idx="72">
                  <c:v>5.5</c:v>
                </c:pt>
                <c:pt idx="74">
                  <c:v>8.5</c:v>
                </c:pt>
                <c:pt idx="75">
                  <c:v>2.5</c:v>
                </c:pt>
                <c:pt idx="76">
                  <c:v>4.5</c:v>
                </c:pt>
                <c:pt idx="77">
                  <c:v>1.5</c:v>
                </c:pt>
                <c:pt idx="79">
                  <c:v>4.0</c:v>
                </c:pt>
                <c:pt idx="80">
                  <c:v>3.0</c:v>
                </c:pt>
                <c:pt idx="81">
                  <c:v>3.0</c:v>
                </c:pt>
                <c:pt idx="82">
                  <c:v>6.5</c:v>
                </c:pt>
                <c:pt idx="83">
                  <c:v>5.5</c:v>
                </c:pt>
                <c:pt idx="85">
                  <c:v>5.5</c:v>
                </c:pt>
                <c:pt idx="86">
                  <c:v>7.0</c:v>
                </c:pt>
                <c:pt idx="87">
                  <c:v>0.5</c:v>
                </c:pt>
                <c:pt idx="88">
                  <c:v>6.5</c:v>
                </c:pt>
                <c:pt idx="89">
                  <c:v>7.5</c:v>
                </c:pt>
                <c:pt idx="90">
                  <c:v>7.0</c:v>
                </c:pt>
                <c:pt idx="93">
                  <c:v>8.0</c:v>
                </c:pt>
                <c:pt idx="94">
                  <c:v>3.0</c:v>
                </c:pt>
              </c:numCache>
            </c:numRef>
          </c:yVal>
          <c:smooth val="0"/>
        </c:ser>
        <c:ser>
          <c:idx val="2"/>
          <c:order val="5"/>
          <c:tx>
            <c:v>y7</c:v>
          </c:tx>
          <c:spPr>
            <a:ln w="28575">
              <a:noFill/>
            </a:ln>
          </c:spPr>
          <c:xVal>
            <c:numRef>
              <c:f>'repeats (2)'!$R$37:$R$131</c:f>
              <c:numCache>
                <c:formatCode>General</c:formatCode>
                <c:ptCount val="95"/>
                <c:pt idx="0">
                  <c:v>0.2</c:v>
                </c:pt>
                <c:pt idx="1">
                  <c:v>1.0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</c:v>
                </c:pt>
                <c:pt idx="7">
                  <c:v>0.3</c:v>
                </c:pt>
                <c:pt idx="8">
                  <c:v>0.4</c:v>
                </c:pt>
                <c:pt idx="9">
                  <c:v>0.1</c:v>
                </c:pt>
                <c:pt idx="11">
                  <c:v>0.4</c:v>
                </c:pt>
                <c:pt idx="12">
                  <c:v>0.2</c:v>
                </c:pt>
                <c:pt idx="14">
                  <c:v>0.8</c:v>
                </c:pt>
                <c:pt idx="16">
                  <c:v>0.3</c:v>
                </c:pt>
                <c:pt idx="18">
                  <c:v>0.9</c:v>
                </c:pt>
                <c:pt idx="20">
                  <c:v>0.8</c:v>
                </c:pt>
                <c:pt idx="23">
                  <c:v>0.6</c:v>
                </c:pt>
                <c:pt idx="24">
                  <c:v>0.4</c:v>
                </c:pt>
                <c:pt idx="26">
                  <c:v>0.7</c:v>
                </c:pt>
                <c:pt idx="27">
                  <c:v>0.1</c:v>
                </c:pt>
                <c:pt idx="29">
                  <c:v>0.3</c:v>
                </c:pt>
                <c:pt idx="30">
                  <c:v>0.1</c:v>
                </c:pt>
                <c:pt idx="31">
                  <c:v>0.1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0.6</c:v>
                </c:pt>
                <c:pt idx="37">
                  <c:v>0.0</c:v>
                </c:pt>
                <c:pt idx="38">
                  <c:v>0.5</c:v>
                </c:pt>
                <c:pt idx="39">
                  <c:v>0.9</c:v>
                </c:pt>
                <c:pt idx="40">
                  <c:v>0.2</c:v>
                </c:pt>
                <c:pt idx="41">
                  <c:v>0.9</c:v>
                </c:pt>
                <c:pt idx="43">
                  <c:v>0.6</c:v>
                </c:pt>
                <c:pt idx="44">
                  <c:v>0.1</c:v>
                </c:pt>
                <c:pt idx="45">
                  <c:v>0.9</c:v>
                </c:pt>
                <c:pt idx="46">
                  <c:v>0.5</c:v>
                </c:pt>
                <c:pt idx="48">
                  <c:v>0.4</c:v>
                </c:pt>
                <c:pt idx="49">
                  <c:v>1.0</c:v>
                </c:pt>
                <c:pt idx="50">
                  <c:v>0.3</c:v>
                </c:pt>
                <c:pt idx="51">
                  <c:v>0.7</c:v>
                </c:pt>
                <c:pt idx="52">
                  <c:v>0.3</c:v>
                </c:pt>
                <c:pt idx="53">
                  <c:v>0.1</c:v>
                </c:pt>
                <c:pt idx="54">
                  <c:v>0.8</c:v>
                </c:pt>
                <c:pt idx="55">
                  <c:v>0.2</c:v>
                </c:pt>
                <c:pt idx="57">
                  <c:v>0.1</c:v>
                </c:pt>
                <c:pt idx="58">
                  <c:v>0.1</c:v>
                </c:pt>
                <c:pt idx="60">
                  <c:v>0.1</c:v>
                </c:pt>
                <c:pt idx="62">
                  <c:v>0.0</c:v>
                </c:pt>
                <c:pt idx="63">
                  <c:v>0.9</c:v>
                </c:pt>
                <c:pt idx="64">
                  <c:v>0.1</c:v>
                </c:pt>
                <c:pt idx="65">
                  <c:v>0.3</c:v>
                </c:pt>
                <c:pt idx="67">
                  <c:v>1.0</c:v>
                </c:pt>
                <c:pt idx="68">
                  <c:v>0.4</c:v>
                </c:pt>
                <c:pt idx="69">
                  <c:v>0.1</c:v>
                </c:pt>
                <c:pt idx="71">
                  <c:v>0.3</c:v>
                </c:pt>
                <c:pt idx="72">
                  <c:v>0.4</c:v>
                </c:pt>
                <c:pt idx="74">
                  <c:v>0.1</c:v>
                </c:pt>
                <c:pt idx="75">
                  <c:v>0.4</c:v>
                </c:pt>
                <c:pt idx="76">
                  <c:v>0.4</c:v>
                </c:pt>
                <c:pt idx="77">
                  <c:v>1.0</c:v>
                </c:pt>
                <c:pt idx="79">
                  <c:v>0.0</c:v>
                </c:pt>
                <c:pt idx="80">
                  <c:v>0.2</c:v>
                </c:pt>
                <c:pt idx="81">
                  <c:v>0.3</c:v>
                </c:pt>
                <c:pt idx="82">
                  <c:v>0.1</c:v>
                </c:pt>
                <c:pt idx="83">
                  <c:v>0.1</c:v>
                </c:pt>
                <c:pt idx="85">
                  <c:v>0.2</c:v>
                </c:pt>
                <c:pt idx="86">
                  <c:v>0.2</c:v>
                </c:pt>
                <c:pt idx="87">
                  <c:v>0.9</c:v>
                </c:pt>
                <c:pt idx="88">
                  <c:v>0.0</c:v>
                </c:pt>
                <c:pt idx="89">
                  <c:v>0.2</c:v>
                </c:pt>
                <c:pt idx="90">
                  <c:v>0.1</c:v>
                </c:pt>
                <c:pt idx="93">
                  <c:v>0.4</c:v>
                </c:pt>
                <c:pt idx="94">
                  <c:v>0.3</c:v>
                </c:pt>
              </c:numCache>
            </c:numRef>
          </c:xVal>
          <c:yVal>
            <c:numRef>
              <c:f>'repeats (2)'!$R$37:$R$131</c:f>
              <c:numCache>
                <c:formatCode>General</c:formatCode>
                <c:ptCount val="95"/>
                <c:pt idx="0">
                  <c:v>0.2</c:v>
                </c:pt>
                <c:pt idx="1">
                  <c:v>1.0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</c:v>
                </c:pt>
                <c:pt idx="7">
                  <c:v>0.3</c:v>
                </c:pt>
                <c:pt idx="8">
                  <c:v>0.4</c:v>
                </c:pt>
                <c:pt idx="9">
                  <c:v>0.1</c:v>
                </c:pt>
                <c:pt idx="11">
                  <c:v>0.4</c:v>
                </c:pt>
                <c:pt idx="12">
                  <c:v>0.2</c:v>
                </c:pt>
                <c:pt idx="14">
                  <c:v>0.8</c:v>
                </c:pt>
                <c:pt idx="16">
                  <c:v>0.3</c:v>
                </c:pt>
                <c:pt idx="18">
                  <c:v>0.9</c:v>
                </c:pt>
                <c:pt idx="20">
                  <c:v>0.8</c:v>
                </c:pt>
                <c:pt idx="23">
                  <c:v>0.6</c:v>
                </c:pt>
                <c:pt idx="24">
                  <c:v>0.4</c:v>
                </c:pt>
                <c:pt idx="26">
                  <c:v>0.7</c:v>
                </c:pt>
                <c:pt idx="27">
                  <c:v>0.1</c:v>
                </c:pt>
                <c:pt idx="29">
                  <c:v>0.3</c:v>
                </c:pt>
                <c:pt idx="30">
                  <c:v>0.1</c:v>
                </c:pt>
                <c:pt idx="31">
                  <c:v>0.1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0.6</c:v>
                </c:pt>
                <c:pt idx="37">
                  <c:v>0.0</c:v>
                </c:pt>
                <c:pt idx="38">
                  <c:v>0.5</c:v>
                </c:pt>
                <c:pt idx="39">
                  <c:v>0.9</c:v>
                </c:pt>
                <c:pt idx="40">
                  <c:v>0.2</c:v>
                </c:pt>
                <c:pt idx="41">
                  <c:v>0.9</c:v>
                </c:pt>
                <c:pt idx="43">
                  <c:v>0.6</c:v>
                </c:pt>
                <c:pt idx="44">
                  <c:v>0.1</c:v>
                </c:pt>
                <c:pt idx="45">
                  <c:v>0.9</c:v>
                </c:pt>
                <c:pt idx="46">
                  <c:v>0.5</c:v>
                </c:pt>
                <c:pt idx="48">
                  <c:v>0.4</c:v>
                </c:pt>
                <c:pt idx="49">
                  <c:v>1.0</c:v>
                </c:pt>
                <c:pt idx="50">
                  <c:v>0.3</c:v>
                </c:pt>
                <c:pt idx="51">
                  <c:v>0.7</c:v>
                </c:pt>
                <c:pt idx="52">
                  <c:v>0.3</c:v>
                </c:pt>
                <c:pt idx="53">
                  <c:v>0.1</c:v>
                </c:pt>
                <c:pt idx="54">
                  <c:v>0.8</c:v>
                </c:pt>
                <c:pt idx="55">
                  <c:v>0.2</c:v>
                </c:pt>
                <c:pt idx="57">
                  <c:v>0.1</c:v>
                </c:pt>
                <c:pt idx="58">
                  <c:v>0.1</c:v>
                </c:pt>
                <c:pt idx="60">
                  <c:v>0.1</c:v>
                </c:pt>
                <c:pt idx="62">
                  <c:v>0.0</c:v>
                </c:pt>
                <c:pt idx="63">
                  <c:v>0.9</c:v>
                </c:pt>
                <c:pt idx="64">
                  <c:v>0.1</c:v>
                </c:pt>
                <c:pt idx="65">
                  <c:v>0.3</c:v>
                </c:pt>
                <c:pt idx="67">
                  <c:v>1.0</c:v>
                </c:pt>
                <c:pt idx="68">
                  <c:v>0.4</c:v>
                </c:pt>
                <c:pt idx="69">
                  <c:v>0.1</c:v>
                </c:pt>
                <c:pt idx="71">
                  <c:v>0.3</c:v>
                </c:pt>
                <c:pt idx="72">
                  <c:v>0.4</c:v>
                </c:pt>
                <c:pt idx="74">
                  <c:v>0.1</c:v>
                </c:pt>
                <c:pt idx="75">
                  <c:v>0.4</c:v>
                </c:pt>
                <c:pt idx="76">
                  <c:v>0.4</c:v>
                </c:pt>
                <c:pt idx="77">
                  <c:v>1.0</c:v>
                </c:pt>
                <c:pt idx="79">
                  <c:v>0.0</c:v>
                </c:pt>
                <c:pt idx="80">
                  <c:v>0.2</c:v>
                </c:pt>
                <c:pt idx="81">
                  <c:v>0.3</c:v>
                </c:pt>
                <c:pt idx="82">
                  <c:v>0.1</c:v>
                </c:pt>
                <c:pt idx="83">
                  <c:v>0.1</c:v>
                </c:pt>
                <c:pt idx="85">
                  <c:v>0.2</c:v>
                </c:pt>
                <c:pt idx="86">
                  <c:v>0.2</c:v>
                </c:pt>
                <c:pt idx="87">
                  <c:v>0.9</c:v>
                </c:pt>
                <c:pt idx="88">
                  <c:v>0.0</c:v>
                </c:pt>
                <c:pt idx="89">
                  <c:v>0.2</c:v>
                </c:pt>
                <c:pt idx="90">
                  <c:v>0.1</c:v>
                </c:pt>
                <c:pt idx="93">
                  <c:v>0.4</c:v>
                </c:pt>
                <c:pt idx="94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19984"/>
        <c:axId val="1474723952"/>
      </c:scatterChart>
      <c:valAx>
        <c:axId val="14747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74723952"/>
        <c:crosses val="autoZero"/>
        <c:crossBetween val="midCat"/>
      </c:valAx>
      <c:valAx>
        <c:axId val="147472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747199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634902523976955"/>
          <c:y val="0.0461259842519685"/>
          <c:w val="0.365097424262645"/>
          <c:h val="0.091702800848524"/>
        </c:manualLayout>
      </c:layout>
      <c:overlay val="0"/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706455542021924"/>
          <c:w val="0.669844925634297"/>
          <c:h val="0.7932477417859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(2)'!$D$132:$K$132</c:f>
              <c:numCache>
                <c:formatCode>General</c:formatCode>
                <c:ptCount val="8"/>
                <c:pt idx="3">
                  <c:v>50.5</c:v>
                </c:pt>
                <c:pt idx="4">
                  <c:v>53.0</c:v>
                </c:pt>
                <c:pt idx="5">
                  <c:v>54.0</c:v>
                </c:pt>
                <c:pt idx="6">
                  <c:v>57.5</c:v>
                </c:pt>
                <c:pt idx="7">
                  <c:v>61.0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(2)'!$D$133:$K$133</c:f>
              <c:numCache>
                <c:formatCode>General</c:formatCode>
                <c:ptCount val="8"/>
                <c:pt idx="3">
                  <c:v>39.0</c:v>
                </c:pt>
                <c:pt idx="4">
                  <c:v>38.5</c:v>
                </c:pt>
                <c:pt idx="5">
                  <c:v>39.0</c:v>
                </c:pt>
                <c:pt idx="6">
                  <c:v>41.0</c:v>
                </c:pt>
                <c:pt idx="7">
                  <c:v>43.0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(2)'!$D$134:$K$134</c:f>
              <c:numCache>
                <c:formatCode>General</c:formatCode>
                <c:ptCount val="8"/>
                <c:pt idx="3">
                  <c:v>32.0</c:v>
                </c:pt>
                <c:pt idx="4">
                  <c:v>33.0</c:v>
                </c:pt>
                <c:pt idx="5">
                  <c:v>33.0</c:v>
                </c:pt>
                <c:pt idx="6">
                  <c:v>35.0</c:v>
                </c:pt>
                <c:pt idx="7">
                  <c:v>34.5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(2)'!$D$135:$K$135</c:f>
              <c:numCache>
                <c:formatCode>General</c:formatCode>
                <c:ptCount val="8"/>
                <c:pt idx="3">
                  <c:v>32.0</c:v>
                </c:pt>
                <c:pt idx="4">
                  <c:v>33.0</c:v>
                </c:pt>
                <c:pt idx="5">
                  <c:v>35.0</c:v>
                </c:pt>
                <c:pt idx="6">
                  <c:v>35.0</c:v>
                </c:pt>
                <c:pt idx="7">
                  <c:v>36.5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(2)'!$D$136:$K$136</c:f>
              <c:numCache>
                <c:formatCode>General</c:formatCode>
                <c:ptCount val="8"/>
                <c:pt idx="3">
                  <c:v>34.8</c:v>
                </c:pt>
                <c:pt idx="4">
                  <c:v>34.5</c:v>
                </c:pt>
                <c:pt idx="5">
                  <c:v>35.5</c:v>
                </c:pt>
                <c:pt idx="6">
                  <c:v>36.5</c:v>
                </c:pt>
                <c:pt idx="7">
                  <c:v>37.5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(2)'!$D$137:$K$137</c:f>
              <c:numCache>
                <c:formatCode>General</c:formatCode>
                <c:ptCount val="8"/>
                <c:pt idx="3">
                  <c:v>44.5</c:v>
                </c:pt>
                <c:pt idx="4">
                  <c:v>45.5</c:v>
                </c:pt>
                <c:pt idx="5">
                  <c:v>46.0</c:v>
                </c:pt>
                <c:pt idx="6">
                  <c:v>48.0</c:v>
                </c:pt>
                <c:pt idx="7">
                  <c:v>48.0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(2)'!$D$138:$K$138</c:f>
              <c:numCache>
                <c:formatCode>General</c:formatCode>
                <c:ptCount val="8"/>
                <c:pt idx="3">
                  <c:v>58.0</c:v>
                </c:pt>
                <c:pt idx="4">
                  <c:v>59.5</c:v>
                </c:pt>
                <c:pt idx="5">
                  <c:v>62.5</c:v>
                </c:pt>
                <c:pt idx="6">
                  <c:v>62.0</c:v>
                </c:pt>
                <c:pt idx="7">
                  <c:v>65.0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(2)'!$D$139:$K$139</c:f>
              <c:numCache>
                <c:formatCode>General</c:formatCode>
                <c:ptCount val="8"/>
                <c:pt idx="3">
                  <c:v>21.5</c:v>
                </c:pt>
                <c:pt idx="4">
                  <c:v>21.5</c:v>
                </c:pt>
                <c:pt idx="5">
                  <c:v>22.0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(2)'!$D$140:$K$140</c:f>
              <c:numCache>
                <c:formatCode>General</c:formatCode>
                <c:ptCount val="8"/>
                <c:pt idx="3">
                  <c:v>68.0</c:v>
                </c:pt>
                <c:pt idx="4">
                  <c:v>71.5</c:v>
                </c:pt>
                <c:pt idx="5">
                  <c:v>72.5</c:v>
                </c:pt>
                <c:pt idx="6">
                  <c:v>75.0</c:v>
                </c:pt>
                <c:pt idx="7">
                  <c:v>77.5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(2)'!$D$141:$K$141</c:f>
              <c:numCache>
                <c:formatCode>General</c:formatCode>
                <c:ptCount val="8"/>
                <c:pt idx="3">
                  <c:v>63.0</c:v>
                </c:pt>
                <c:pt idx="4">
                  <c:v>63.5</c:v>
                </c:pt>
                <c:pt idx="5">
                  <c:v>64.0</c:v>
                </c:pt>
                <c:pt idx="6">
                  <c:v>65.0</c:v>
                </c:pt>
                <c:pt idx="7">
                  <c:v>65.0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(2)'!$D$142:$K$142</c:f>
              <c:numCache>
                <c:formatCode>General</c:formatCode>
                <c:ptCount val="8"/>
                <c:pt idx="3">
                  <c:v>26.5</c:v>
                </c:pt>
                <c:pt idx="4">
                  <c:v>27.0</c:v>
                </c:pt>
                <c:pt idx="5">
                  <c:v>28.0</c:v>
                </c:pt>
                <c:pt idx="6">
                  <c:v>28.0</c:v>
                </c:pt>
                <c:pt idx="7">
                  <c:v>29.5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(2)'!$D$143:$K$143</c:f>
              <c:numCache>
                <c:formatCode>General</c:formatCode>
                <c:ptCount val="8"/>
                <c:pt idx="3">
                  <c:v>35.0</c:v>
                </c:pt>
                <c:pt idx="4">
                  <c:v>35.0</c:v>
                </c:pt>
                <c:pt idx="5">
                  <c:v>36.0</c:v>
                </c:pt>
                <c:pt idx="6">
                  <c:v>36.5</c:v>
                </c:pt>
                <c:pt idx="7">
                  <c:v>37.0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(2)'!$D$144:$K$144</c:f>
              <c:numCache>
                <c:formatCode>General</c:formatCode>
                <c:ptCount val="8"/>
                <c:pt idx="3">
                  <c:v>35.5</c:v>
                </c:pt>
                <c:pt idx="4">
                  <c:v>35.5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(2)'!$D$145:$K$145</c:f>
              <c:numCache>
                <c:formatCode>General</c:formatCode>
                <c:ptCount val="8"/>
                <c:pt idx="3">
                  <c:v>96.0</c:v>
                </c:pt>
                <c:pt idx="4">
                  <c:v>98.0</c:v>
                </c:pt>
                <c:pt idx="5">
                  <c:v>101.0</c:v>
                </c:pt>
                <c:pt idx="6">
                  <c:v>103.0</c:v>
                </c:pt>
                <c:pt idx="7">
                  <c:v>104.0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(2)'!$D$146:$K$146</c:f>
              <c:numCache>
                <c:formatCode>General</c:formatCode>
                <c:ptCount val="8"/>
                <c:pt idx="3">
                  <c:v>67.0</c:v>
                </c:pt>
                <c:pt idx="4">
                  <c:v>66.5</c:v>
                </c:pt>
                <c:pt idx="5">
                  <c:v>67.0</c:v>
                </c:pt>
                <c:pt idx="6">
                  <c:v>69.0</c:v>
                </c:pt>
                <c:pt idx="7">
                  <c:v>71.5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(2)'!$D$147:$K$147</c:f>
              <c:numCache>
                <c:formatCode>General</c:formatCode>
                <c:ptCount val="8"/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46.5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(2)'!$D$148:$K$148</c:f>
              <c:numCache>
                <c:formatCode>General</c:formatCode>
                <c:ptCount val="8"/>
                <c:pt idx="3">
                  <c:v>75.0</c:v>
                </c:pt>
                <c:pt idx="4">
                  <c:v>76.0</c:v>
                </c:pt>
                <c:pt idx="5">
                  <c:v>78.0</c:v>
                </c:pt>
                <c:pt idx="6">
                  <c:v>83.5</c:v>
                </c:pt>
                <c:pt idx="7">
                  <c:v>87.0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(2)'!$D$149:$K$149</c:f>
              <c:numCache>
                <c:formatCode>General</c:formatCode>
                <c:ptCount val="8"/>
                <c:pt idx="3">
                  <c:v>33.5</c:v>
                </c:pt>
                <c:pt idx="4">
                  <c:v>35.0</c:v>
                </c:pt>
                <c:pt idx="5">
                  <c:v>34.0</c:v>
                </c:pt>
                <c:pt idx="6">
                  <c:v>34.5</c:v>
                </c:pt>
                <c:pt idx="7">
                  <c:v>36.0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cat>
            <c:strRef>
              <c:f>'repeats (2)'!$D$1:$K$1</c:f>
              <c:strCache>
                <c:ptCount val="8"/>
                <c:pt idx="0">
                  <c:v>2010_girth_cm</c:v>
                </c:pt>
                <c:pt idx="1">
                  <c:v>2011girth_cm</c:v>
                </c:pt>
                <c:pt idx="2">
                  <c:v>2012girth_cm</c:v>
                </c:pt>
                <c:pt idx="3">
                  <c:v>2013girth_cm</c:v>
                </c:pt>
                <c:pt idx="4">
                  <c:v>2014girth_cm</c:v>
                </c:pt>
                <c:pt idx="5">
                  <c:v>2015girth_cm</c:v>
                </c:pt>
                <c:pt idx="6">
                  <c:v>2016girth_cm</c:v>
                </c:pt>
                <c:pt idx="7">
                  <c:v>2017girth_cm</c:v>
                </c:pt>
              </c:strCache>
            </c:strRef>
          </c:cat>
          <c:val>
            <c:numRef>
              <c:f>'repeats (2)'!$D$150:$K$150</c:f>
              <c:numCache>
                <c:formatCode>General</c:formatCode>
                <c:ptCount val="8"/>
                <c:pt idx="3">
                  <c:v>44.0</c:v>
                </c:pt>
                <c:pt idx="4">
                  <c:v>46.0</c:v>
                </c:pt>
                <c:pt idx="5">
                  <c:v>47.0</c:v>
                </c:pt>
                <c:pt idx="6">
                  <c:v>49.0</c:v>
                </c:pt>
                <c:pt idx="7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085808"/>
        <c:axId val="1473089296"/>
      </c:lineChart>
      <c:catAx>
        <c:axId val="147308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089296"/>
        <c:crosses val="autoZero"/>
        <c:auto val="1"/>
        <c:lblAlgn val="ctr"/>
        <c:lblOffset val="100"/>
        <c:noMultiLvlLbl val="0"/>
      </c:catAx>
      <c:valAx>
        <c:axId val="147308929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08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114300</xdr:colOff>
      <xdr:row>70</xdr:row>
      <xdr:rowOff>165100</xdr:rowOff>
    </xdr:from>
    <xdr:to>
      <xdr:col>54</xdr:col>
      <xdr:colOff>241300</xdr:colOff>
      <xdr:row>90</xdr:row>
      <xdr:rowOff>12700</xdr:rowOff>
    </xdr:to>
    <xdr:graphicFrame macro="">
      <xdr:nvGraphicFramePr>
        <xdr:cNvPr id="52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241300</xdr:colOff>
      <xdr:row>2</xdr:row>
      <xdr:rowOff>76200</xdr:rowOff>
    </xdr:from>
    <xdr:to>
      <xdr:col>55</xdr:col>
      <xdr:colOff>266700</xdr:colOff>
      <xdr:row>27</xdr:row>
      <xdr:rowOff>133350</xdr:rowOff>
    </xdr:to>
    <xdr:graphicFrame macro="">
      <xdr:nvGraphicFramePr>
        <xdr:cNvPr id="5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152400</xdr:colOff>
      <xdr:row>32</xdr:row>
      <xdr:rowOff>25400</xdr:rowOff>
    </xdr:from>
    <xdr:to>
      <xdr:col>54</xdr:col>
      <xdr:colOff>228600</xdr:colOff>
      <xdr:row>49</xdr:row>
      <xdr:rowOff>0</xdr:rowOff>
    </xdr:to>
    <xdr:graphicFrame macro="">
      <xdr:nvGraphicFramePr>
        <xdr:cNvPr id="524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50</xdr:row>
      <xdr:rowOff>0</xdr:rowOff>
    </xdr:from>
    <xdr:to>
      <xdr:col>54</xdr:col>
      <xdr:colOff>76200</xdr:colOff>
      <xdr:row>66</xdr:row>
      <xdr:rowOff>139700</xdr:rowOff>
    </xdr:to>
    <xdr:graphicFrame macro="">
      <xdr:nvGraphicFramePr>
        <xdr:cNvPr id="524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0</xdr:colOff>
      <xdr:row>7</xdr:row>
      <xdr:rowOff>111760</xdr:rowOff>
    </xdr:from>
    <xdr:to>
      <xdr:col>73</xdr:col>
      <xdr:colOff>116840</xdr:colOff>
      <xdr:row>27</xdr:row>
      <xdr:rowOff>50800</xdr:rowOff>
    </xdr:to>
    <xdr:graphicFrame macro="">
      <xdr:nvGraphicFramePr>
        <xdr:cNvPr id="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54</xdr:col>
      <xdr:colOff>116840</xdr:colOff>
      <xdr:row>158</xdr:row>
      <xdr:rowOff>50800</xdr:rowOff>
    </xdr:to>
    <xdr:graphicFrame macro="">
      <xdr:nvGraphicFramePr>
        <xdr:cNvPr id="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0</xdr:colOff>
      <xdr:row>35</xdr:row>
      <xdr:rowOff>0</xdr:rowOff>
    </xdr:from>
    <xdr:to>
      <xdr:col>72</xdr:col>
      <xdr:colOff>116840</xdr:colOff>
      <xdr:row>57</xdr:row>
      <xdr:rowOff>0</xdr:rowOff>
    </xdr:to>
    <xdr:graphicFrame macro="">
      <xdr:nvGraphicFramePr>
        <xdr:cNvPr id="1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0</xdr:colOff>
      <xdr:row>74</xdr:row>
      <xdr:rowOff>0</xdr:rowOff>
    </xdr:from>
    <xdr:to>
      <xdr:col>74</xdr:col>
      <xdr:colOff>114300</xdr:colOff>
      <xdr:row>90</xdr:row>
      <xdr:rowOff>139700</xdr:rowOff>
    </xdr:to>
    <xdr:graphicFrame macro="">
      <xdr:nvGraphicFramePr>
        <xdr:cNvPr id="1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159</xdr:row>
      <xdr:rowOff>0</xdr:rowOff>
    </xdr:from>
    <xdr:to>
      <xdr:col>54</xdr:col>
      <xdr:colOff>116840</xdr:colOff>
      <xdr:row>184</xdr:row>
      <xdr:rowOff>50800</xdr:rowOff>
    </xdr:to>
    <xdr:graphicFrame macro="">
      <xdr:nvGraphicFramePr>
        <xdr:cNvPr id="1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142875</xdr:colOff>
      <xdr:row>191</xdr:row>
      <xdr:rowOff>95250</xdr:rowOff>
    </xdr:from>
    <xdr:to>
      <xdr:col>25</xdr:col>
      <xdr:colOff>76200</xdr:colOff>
      <xdr:row>208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65</xdr:row>
      <xdr:rowOff>9525</xdr:rowOff>
    </xdr:from>
    <xdr:to>
      <xdr:col>6</xdr:col>
      <xdr:colOff>479425</xdr:colOff>
      <xdr:row>83</xdr:row>
      <xdr:rowOff>31750</xdr:rowOff>
    </xdr:to>
    <xdr:graphicFrame macro="">
      <xdr:nvGraphicFramePr>
        <xdr:cNvPr id="22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85</xdr:row>
      <xdr:rowOff>127000</xdr:rowOff>
    </xdr:from>
    <xdr:to>
      <xdr:col>6</xdr:col>
      <xdr:colOff>25400</xdr:colOff>
      <xdr:row>101</xdr:row>
      <xdr:rowOff>127000</xdr:rowOff>
    </xdr:to>
    <xdr:graphicFrame macro="">
      <xdr:nvGraphicFramePr>
        <xdr:cNvPr id="22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72</xdr:row>
      <xdr:rowOff>25400</xdr:rowOff>
    </xdr:from>
    <xdr:to>
      <xdr:col>12</xdr:col>
      <xdr:colOff>698500</xdr:colOff>
      <xdr:row>88</xdr:row>
      <xdr:rowOff>139700</xdr:rowOff>
    </xdr:to>
    <xdr:graphicFrame macro="">
      <xdr:nvGraphicFramePr>
        <xdr:cNvPr id="223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558800</xdr:colOff>
      <xdr:row>0</xdr:row>
      <xdr:rowOff>0</xdr:rowOff>
    </xdr:from>
    <xdr:to>
      <xdr:col>14</xdr:col>
      <xdr:colOff>812800</xdr:colOff>
      <xdr:row>24</xdr:row>
      <xdr:rowOff>127000</xdr:rowOff>
    </xdr:to>
    <xdr:graphicFrame macro="">
      <xdr:nvGraphicFramePr>
        <xdr:cNvPr id="22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4"/>
  <sheetViews>
    <sheetView tabSelected="1" zoomScaleNormal="150" zoomScalePageLayoutView="150" workbookViewId="0">
      <pane ySplit="1" topLeftCell="A791" activePane="bottomLeft" state="frozenSplit"/>
      <selection pane="bottomLeft" activeCell="E810" sqref="E810"/>
    </sheetView>
  </sheetViews>
  <sheetFormatPr baseColWidth="10" defaultColWidth="11" defaultRowHeight="13" x14ac:dyDescent="0.15"/>
  <cols>
    <col min="1" max="1" width="5.1640625" customWidth="1"/>
    <col min="2" max="2" width="8.33203125" style="20" customWidth="1"/>
    <col min="3" max="3" width="9.83203125" style="20" customWidth="1"/>
    <col min="4" max="4" width="5.6640625" customWidth="1"/>
    <col min="5" max="5" width="6" customWidth="1"/>
    <col min="6" max="7" width="3.1640625" customWidth="1"/>
    <col min="8" max="8" width="5.1640625" customWidth="1"/>
    <col min="9" max="9" width="6.33203125" customWidth="1"/>
    <col min="10" max="10" width="3.33203125" customWidth="1"/>
    <col min="11" max="11" width="5.83203125" customWidth="1"/>
    <col min="12" max="13" width="5.6640625" customWidth="1"/>
    <col min="14" max="14" width="6.33203125" customWidth="1"/>
    <col min="15" max="15" width="7.33203125" customWidth="1"/>
    <col min="16" max="16" width="3.33203125" customWidth="1"/>
  </cols>
  <sheetData>
    <row r="1" spans="1:13" ht="39" x14ac:dyDescent="0.15">
      <c r="A1" s="7" t="s">
        <v>0</v>
      </c>
      <c r="B1" s="17" t="s">
        <v>4</v>
      </c>
      <c r="C1" s="17" t="s">
        <v>5</v>
      </c>
      <c r="D1" s="7" t="s">
        <v>1</v>
      </c>
      <c r="E1" s="7" t="s">
        <v>18</v>
      </c>
      <c r="F1" s="8" t="s">
        <v>240</v>
      </c>
      <c r="G1" s="8" t="s">
        <v>241</v>
      </c>
      <c r="H1" s="7" t="s">
        <v>2</v>
      </c>
      <c r="I1" s="7" t="s">
        <v>6</v>
      </c>
      <c r="J1" s="7" t="s">
        <v>144</v>
      </c>
      <c r="K1" s="7" t="s">
        <v>169</v>
      </c>
      <c r="L1" s="7" t="s">
        <v>168</v>
      </c>
      <c r="M1" s="2"/>
    </row>
    <row r="2" spans="1:13" x14ac:dyDescent="0.15">
      <c r="A2" t="s">
        <v>143</v>
      </c>
      <c r="B2" s="18">
        <v>34819</v>
      </c>
      <c r="C2" s="18">
        <v>38721</v>
      </c>
      <c r="D2">
        <v>79</v>
      </c>
      <c r="F2">
        <v>0</v>
      </c>
      <c r="G2">
        <v>4</v>
      </c>
      <c r="H2" t="s">
        <v>7</v>
      </c>
      <c r="I2" t="s">
        <v>146</v>
      </c>
      <c r="J2" s="3">
        <f t="shared" ref="J2:J30" si="0">YEAR(C2)-YEAR(B2)</f>
        <v>11</v>
      </c>
      <c r="K2" s="3"/>
    </row>
    <row r="3" spans="1:13" x14ac:dyDescent="0.15">
      <c r="A3" t="s">
        <v>37</v>
      </c>
      <c r="B3" s="18">
        <v>34819</v>
      </c>
      <c r="C3" s="18">
        <v>38721</v>
      </c>
      <c r="D3">
        <v>41</v>
      </c>
      <c r="F3">
        <v>1</v>
      </c>
      <c r="G3">
        <v>1</v>
      </c>
      <c r="H3" t="s">
        <v>7</v>
      </c>
      <c r="I3" t="s">
        <v>146</v>
      </c>
      <c r="J3" s="3">
        <f t="shared" si="0"/>
        <v>11</v>
      </c>
      <c r="K3" s="3"/>
      <c r="L3" s="3"/>
      <c r="M3" s="3"/>
    </row>
    <row r="4" spans="1:13" x14ac:dyDescent="0.15">
      <c r="A4" t="s">
        <v>53</v>
      </c>
      <c r="B4" s="18">
        <v>34819</v>
      </c>
      <c r="C4" s="18">
        <v>38721</v>
      </c>
      <c r="D4">
        <v>66</v>
      </c>
      <c r="F4">
        <v>1</v>
      </c>
      <c r="G4">
        <v>2</v>
      </c>
      <c r="H4" t="s">
        <v>7</v>
      </c>
      <c r="I4" t="s">
        <v>16</v>
      </c>
      <c r="J4" s="3">
        <f t="shared" si="0"/>
        <v>11</v>
      </c>
      <c r="K4" s="3"/>
      <c r="L4" s="3"/>
      <c r="M4" s="3"/>
    </row>
    <row r="5" spans="1:13" x14ac:dyDescent="0.15">
      <c r="A5" t="s">
        <v>45</v>
      </c>
      <c r="B5" s="18">
        <v>34819</v>
      </c>
      <c r="C5" s="18">
        <v>38721</v>
      </c>
      <c r="D5">
        <v>54.5</v>
      </c>
      <c r="F5">
        <v>1</v>
      </c>
      <c r="G5">
        <v>3</v>
      </c>
      <c r="H5" t="s">
        <v>7</v>
      </c>
      <c r="I5" t="s">
        <v>147</v>
      </c>
      <c r="J5" s="3">
        <f t="shared" si="0"/>
        <v>11</v>
      </c>
      <c r="K5" s="3"/>
      <c r="L5" s="3"/>
      <c r="M5" s="3"/>
    </row>
    <row r="6" spans="1:13" x14ac:dyDescent="0.15">
      <c r="A6" t="s">
        <v>34</v>
      </c>
      <c r="B6" s="18">
        <v>34819</v>
      </c>
      <c r="C6" s="18">
        <v>38721</v>
      </c>
      <c r="D6">
        <v>38</v>
      </c>
      <c r="F6">
        <v>2</v>
      </c>
      <c r="G6">
        <v>1</v>
      </c>
      <c r="H6" t="s">
        <v>7</v>
      </c>
      <c r="I6" t="s">
        <v>147</v>
      </c>
      <c r="J6" s="3">
        <f t="shared" si="0"/>
        <v>11</v>
      </c>
      <c r="K6" s="3"/>
      <c r="L6" s="3"/>
      <c r="M6" s="3"/>
    </row>
    <row r="7" spans="1:13" x14ac:dyDescent="0.15">
      <c r="A7" t="s">
        <v>50</v>
      </c>
      <c r="B7" s="18">
        <v>34819</v>
      </c>
      <c r="C7" s="18">
        <v>38721</v>
      </c>
      <c r="D7">
        <v>61</v>
      </c>
      <c r="F7">
        <v>2</v>
      </c>
      <c r="G7">
        <v>3</v>
      </c>
      <c r="H7" t="s">
        <v>7</v>
      </c>
      <c r="I7" t="s">
        <v>146</v>
      </c>
      <c r="J7" s="3">
        <f t="shared" si="0"/>
        <v>11</v>
      </c>
      <c r="K7" s="3"/>
      <c r="L7" s="3"/>
      <c r="M7" s="3"/>
    </row>
    <row r="8" spans="1:13" x14ac:dyDescent="0.15">
      <c r="A8" t="s">
        <v>51</v>
      </c>
      <c r="B8" s="18">
        <v>34819</v>
      </c>
      <c r="C8" s="18">
        <v>38721</v>
      </c>
      <c r="D8">
        <v>63</v>
      </c>
      <c r="F8">
        <v>2</v>
      </c>
      <c r="G8">
        <v>4</v>
      </c>
      <c r="H8" t="s">
        <v>7</v>
      </c>
      <c r="I8" t="s">
        <v>147</v>
      </c>
      <c r="J8" s="3">
        <f t="shared" si="0"/>
        <v>11</v>
      </c>
      <c r="K8" s="3"/>
      <c r="L8" s="3"/>
      <c r="M8" s="3"/>
    </row>
    <row r="9" spans="1:13" x14ac:dyDescent="0.15">
      <c r="A9" t="s">
        <v>43</v>
      </c>
      <c r="B9" s="18">
        <v>34819</v>
      </c>
      <c r="C9" s="18">
        <v>38721</v>
      </c>
      <c r="D9">
        <v>49.5</v>
      </c>
      <c r="F9">
        <v>3</v>
      </c>
      <c r="G9">
        <v>1</v>
      </c>
      <c r="H9" t="s">
        <v>7</v>
      </c>
      <c r="I9" t="s">
        <v>8</v>
      </c>
      <c r="J9" s="3">
        <f t="shared" si="0"/>
        <v>11</v>
      </c>
      <c r="K9" s="3"/>
      <c r="L9" s="3"/>
      <c r="M9" s="3"/>
    </row>
    <row r="10" spans="1:13" x14ac:dyDescent="0.15">
      <c r="A10" t="s">
        <v>46</v>
      </c>
      <c r="B10" s="18">
        <v>34819</v>
      </c>
      <c r="C10" s="18">
        <v>38721</v>
      </c>
      <c r="D10">
        <v>56</v>
      </c>
      <c r="E10">
        <v>19</v>
      </c>
      <c r="F10">
        <v>3</v>
      </c>
      <c r="G10">
        <v>2</v>
      </c>
      <c r="H10" t="s">
        <v>7</v>
      </c>
      <c r="I10" t="s">
        <v>146</v>
      </c>
      <c r="J10" s="3">
        <f t="shared" si="0"/>
        <v>11</v>
      </c>
      <c r="K10" s="3"/>
      <c r="L10" s="3"/>
      <c r="M10" s="3"/>
    </row>
    <row r="11" spans="1:13" x14ac:dyDescent="0.15">
      <c r="A11" t="s">
        <v>35</v>
      </c>
      <c r="B11" s="18">
        <v>34819</v>
      </c>
      <c r="C11" s="18">
        <v>38721</v>
      </c>
      <c r="D11">
        <v>38</v>
      </c>
      <c r="F11">
        <v>3</v>
      </c>
      <c r="G11">
        <v>3</v>
      </c>
      <c r="H11" t="s">
        <v>7</v>
      </c>
      <c r="I11" t="s">
        <v>146</v>
      </c>
      <c r="J11" s="3">
        <f>YEAR(C11)-YEAR(B11)</f>
        <v>11</v>
      </c>
      <c r="K11" s="3"/>
      <c r="L11" s="3"/>
      <c r="M11" s="3"/>
    </row>
    <row r="12" spans="1:13" x14ac:dyDescent="0.15">
      <c r="A12" t="s">
        <v>40</v>
      </c>
      <c r="B12" s="18">
        <v>34819</v>
      </c>
      <c r="C12" s="18">
        <v>38721</v>
      </c>
      <c r="D12">
        <v>47</v>
      </c>
      <c r="F12">
        <v>4</v>
      </c>
      <c r="G12">
        <v>3</v>
      </c>
      <c r="H12" t="s">
        <v>7</v>
      </c>
      <c r="I12" t="s">
        <v>146</v>
      </c>
      <c r="J12" s="3">
        <f t="shared" si="0"/>
        <v>11</v>
      </c>
      <c r="K12" s="3"/>
      <c r="L12" s="3"/>
      <c r="M12" s="3"/>
    </row>
    <row r="13" spans="1:13" x14ac:dyDescent="0.15">
      <c r="A13" t="s">
        <v>44</v>
      </c>
      <c r="B13" s="18">
        <v>34819</v>
      </c>
      <c r="C13" s="18">
        <v>38721</v>
      </c>
      <c r="D13">
        <v>53.5</v>
      </c>
      <c r="F13">
        <v>4</v>
      </c>
      <c r="G13">
        <v>5</v>
      </c>
      <c r="H13" t="s">
        <v>7</v>
      </c>
      <c r="I13" t="s">
        <v>147</v>
      </c>
      <c r="J13" s="3">
        <f t="shared" si="0"/>
        <v>11</v>
      </c>
      <c r="K13" s="3"/>
      <c r="L13" s="3"/>
      <c r="M13" s="3"/>
    </row>
    <row r="14" spans="1:13" x14ac:dyDescent="0.15">
      <c r="A14" t="s">
        <v>39</v>
      </c>
      <c r="B14" s="18">
        <v>34819</v>
      </c>
      <c r="C14" s="18">
        <v>38721</v>
      </c>
      <c r="D14">
        <v>42</v>
      </c>
      <c r="F14">
        <v>5</v>
      </c>
      <c r="G14">
        <v>2</v>
      </c>
      <c r="H14" t="s">
        <v>7</v>
      </c>
      <c r="I14" t="s">
        <v>148</v>
      </c>
      <c r="J14" s="3">
        <f t="shared" si="0"/>
        <v>11</v>
      </c>
      <c r="K14" s="3"/>
      <c r="L14" s="3"/>
      <c r="M14" s="3"/>
    </row>
    <row r="15" spans="1:13" x14ac:dyDescent="0.15">
      <c r="A15" t="s">
        <v>49</v>
      </c>
      <c r="B15" s="18">
        <v>34819</v>
      </c>
      <c r="C15" s="18">
        <v>38721</v>
      </c>
      <c r="D15">
        <v>59</v>
      </c>
      <c r="F15">
        <v>5</v>
      </c>
      <c r="G15">
        <v>3</v>
      </c>
      <c r="H15" t="s">
        <v>7</v>
      </c>
      <c r="I15" t="s">
        <v>8</v>
      </c>
      <c r="J15" s="3">
        <f t="shared" si="0"/>
        <v>11</v>
      </c>
      <c r="K15" s="3"/>
      <c r="L15" s="3"/>
      <c r="M15" s="3"/>
    </row>
    <row r="16" spans="1:13" x14ac:dyDescent="0.15">
      <c r="A16" t="s">
        <v>27</v>
      </c>
      <c r="B16" s="18">
        <v>34819</v>
      </c>
      <c r="C16" s="18">
        <v>38721</v>
      </c>
      <c r="D16">
        <v>25.5</v>
      </c>
      <c r="F16">
        <v>5</v>
      </c>
      <c r="G16">
        <v>4</v>
      </c>
      <c r="H16" t="s">
        <v>7</v>
      </c>
      <c r="I16" t="s">
        <v>16</v>
      </c>
      <c r="J16" s="3">
        <f t="shared" si="0"/>
        <v>11</v>
      </c>
      <c r="K16" s="3"/>
      <c r="L16" s="3"/>
      <c r="M16" s="3"/>
    </row>
    <row r="17" spans="1:13" x14ac:dyDescent="0.15">
      <c r="A17" t="s">
        <v>23</v>
      </c>
      <c r="B17" s="18">
        <v>34819</v>
      </c>
      <c r="C17" s="18">
        <v>38721</v>
      </c>
      <c r="D17">
        <v>8.5</v>
      </c>
      <c r="F17">
        <v>6</v>
      </c>
      <c r="G17">
        <v>1</v>
      </c>
      <c r="H17" t="s">
        <v>7</v>
      </c>
      <c r="I17" t="s">
        <v>16</v>
      </c>
      <c r="J17" s="3">
        <f t="shared" si="0"/>
        <v>11</v>
      </c>
      <c r="K17" s="3"/>
      <c r="L17" s="3"/>
      <c r="M17" s="3"/>
    </row>
    <row r="18" spans="1:13" x14ac:dyDescent="0.15">
      <c r="A18" t="s">
        <v>54</v>
      </c>
      <c r="B18" s="18">
        <v>34819</v>
      </c>
      <c r="C18" s="18">
        <v>38721</v>
      </c>
      <c r="D18">
        <v>68.5</v>
      </c>
      <c r="F18">
        <v>6</v>
      </c>
      <c r="G18">
        <v>5</v>
      </c>
      <c r="H18" t="s">
        <v>7</v>
      </c>
      <c r="I18" t="s">
        <v>8</v>
      </c>
      <c r="J18" s="3">
        <f t="shared" si="0"/>
        <v>11</v>
      </c>
      <c r="K18" s="3"/>
      <c r="L18" s="3"/>
      <c r="M18" s="3"/>
    </row>
    <row r="19" spans="1:13" x14ac:dyDescent="0.15">
      <c r="A19" t="s">
        <v>24</v>
      </c>
      <c r="B19" s="18">
        <v>34819</v>
      </c>
      <c r="C19" s="18">
        <v>38721</v>
      </c>
      <c r="D19">
        <v>13</v>
      </c>
      <c r="F19">
        <v>6</v>
      </c>
      <c r="G19">
        <v>6</v>
      </c>
      <c r="H19" t="s">
        <v>7</v>
      </c>
      <c r="I19" t="s">
        <v>16</v>
      </c>
      <c r="J19" s="3">
        <f t="shared" si="0"/>
        <v>11</v>
      </c>
      <c r="K19" s="3"/>
      <c r="L19" s="3"/>
      <c r="M19" s="3"/>
    </row>
    <row r="20" spans="1:13" x14ac:dyDescent="0.15">
      <c r="A20" t="s">
        <v>31</v>
      </c>
      <c r="B20" s="18">
        <v>34819</v>
      </c>
      <c r="C20" s="18">
        <v>38721</v>
      </c>
      <c r="D20">
        <v>34.5</v>
      </c>
      <c r="F20">
        <v>7</v>
      </c>
      <c r="G20">
        <v>2</v>
      </c>
      <c r="H20" t="s">
        <v>7</v>
      </c>
      <c r="I20" t="s">
        <v>147</v>
      </c>
      <c r="J20" s="3">
        <f t="shared" si="0"/>
        <v>11</v>
      </c>
      <c r="K20" s="3"/>
      <c r="L20" s="3"/>
      <c r="M20" s="3"/>
    </row>
    <row r="21" spans="1:13" x14ac:dyDescent="0.15">
      <c r="A21" t="s">
        <v>48</v>
      </c>
      <c r="B21" s="18">
        <v>34819</v>
      </c>
      <c r="C21" s="18">
        <v>38721</v>
      </c>
      <c r="D21">
        <v>57</v>
      </c>
      <c r="F21">
        <v>7</v>
      </c>
      <c r="G21">
        <v>3</v>
      </c>
      <c r="H21" t="s">
        <v>7</v>
      </c>
      <c r="I21" t="s">
        <v>146</v>
      </c>
      <c r="J21" s="3">
        <f t="shared" si="0"/>
        <v>11</v>
      </c>
      <c r="K21" s="3"/>
      <c r="L21" s="3"/>
      <c r="M21" s="3"/>
    </row>
    <row r="22" spans="1:13" x14ac:dyDescent="0.15">
      <c r="A22" t="s">
        <v>26</v>
      </c>
      <c r="B22" s="18">
        <v>34819</v>
      </c>
      <c r="C22" s="18">
        <v>38721</v>
      </c>
      <c r="D22">
        <v>24.5</v>
      </c>
      <c r="F22">
        <v>7</v>
      </c>
      <c r="G22">
        <v>4</v>
      </c>
      <c r="H22" t="s">
        <v>7</v>
      </c>
      <c r="I22" t="s">
        <v>16</v>
      </c>
      <c r="J22" s="3">
        <f t="shared" si="0"/>
        <v>11</v>
      </c>
      <c r="K22" s="3"/>
      <c r="L22" s="3"/>
      <c r="M22" s="3"/>
    </row>
    <row r="23" spans="1:13" x14ac:dyDescent="0.15">
      <c r="A23" t="s">
        <v>28</v>
      </c>
      <c r="B23" s="18">
        <v>34819</v>
      </c>
      <c r="C23" s="18">
        <v>38721</v>
      </c>
      <c r="D23">
        <v>28.5</v>
      </c>
      <c r="F23">
        <v>7</v>
      </c>
      <c r="G23">
        <v>5</v>
      </c>
      <c r="H23" t="s">
        <v>7</v>
      </c>
      <c r="I23" t="s">
        <v>16</v>
      </c>
      <c r="J23" s="3">
        <f t="shared" si="0"/>
        <v>11</v>
      </c>
      <c r="K23" s="3"/>
      <c r="L23" s="3"/>
      <c r="M23" s="3"/>
    </row>
    <row r="24" spans="1:13" x14ac:dyDescent="0.15">
      <c r="A24" t="s">
        <v>41</v>
      </c>
      <c r="B24" s="18">
        <v>34819</v>
      </c>
      <c r="C24" s="18">
        <v>38721</v>
      </c>
      <c r="D24">
        <v>47</v>
      </c>
      <c r="F24">
        <v>7</v>
      </c>
      <c r="G24">
        <v>6</v>
      </c>
      <c r="H24" t="s">
        <v>7</v>
      </c>
      <c r="I24" t="s">
        <v>146</v>
      </c>
      <c r="J24" s="3">
        <f t="shared" si="0"/>
        <v>11</v>
      </c>
      <c r="K24" s="3"/>
      <c r="L24" s="3"/>
      <c r="M24" s="3"/>
    </row>
    <row r="25" spans="1:13" x14ac:dyDescent="0.15">
      <c r="A25" t="s">
        <v>29</v>
      </c>
      <c r="B25" s="18">
        <v>34819</v>
      </c>
      <c r="C25" s="18">
        <v>38721</v>
      </c>
      <c r="D25">
        <v>30.5</v>
      </c>
      <c r="F25">
        <v>8</v>
      </c>
      <c r="G25">
        <v>2</v>
      </c>
      <c r="H25" t="s">
        <v>7</v>
      </c>
      <c r="I25" t="s">
        <v>16</v>
      </c>
      <c r="J25" s="3">
        <f t="shared" si="0"/>
        <v>11</v>
      </c>
      <c r="K25" s="3"/>
      <c r="L25" s="3"/>
      <c r="M25" s="3"/>
    </row>
    <row r="26" spans="1:13" x14ac:dyDescent="0.15">
      <c r="A26" t="s">
        <v>47</v>
      </c>
      <c r="B26" s="18">
        <v>34819</v>
      </c>
      <c r="C26" s="18">
        <v>38721</v>
      </c>
      <c r="D26">
        <v>56.5</v>
      </c>
      <c r="F26">
        <v>8</v>
      </c>
      <c r="G26">
        <v>4</v>
      </c>
      <c r="H26" t="s">
        <v>7</v>
      </c>
      <c r="I26" t="s">
        <v>146</v>
      </c>
      <c r="J26" s="3">
        <f t="shared" si="0"/>
        <v>11</v>
      </c>
      <c r="K26" s="3"/>
      <c r="L26" s="3"/>
      <c r="M26" s="3"/>
    </row>
    <row r="27" spans="1:13" x14ac:dyDescent="0.15">
      <c r="A27" t="s">
        <v>52</v>
      </c>
      <c r="B27" s="18">
        <v>34819</v>
      </c>
      <c r="C27" s="18">
        <v>38721</v>
      </c>
      <c r="D27">
        <v>65.5</v>
      </c>
      <c r="F27">
        <v>8</v>
      </c>
      <c r="G27">
        <v>6</v>
      </c>
      <c r="H27" t="s">
        <v>7</v>
      </c>
      <c r="I27" t="s">
        <v>8</v>
      </c>
      <c r="J27" s="3">
        <f t="shared" si="0"/>
        <v>11</v>
      </c>
      <c r="K27" s="3"/>
      <c r="L27" s="3"/>
      <c r="M27" s="3"/>
    </row>
    <row r="28" spans="1:13" x14ac:dyDescent="0.15">
      <c r="A28" t="s">
        <v>36</v>
      </c>
      <c r="B28" s="18">
        <v>34819</v>
      </c>
      <c r="C28" s="18">
        <v>38721</v>
      </c>
      <c r="D28">
        <v>40</v>
      </c>
      <c r="F28">
        <v>8</v>
      </c>
      <c r="G28">
        <v>8</v>
      </c>
      <c r="H28" t="s">
        <v>7</v>
      </c>
      <c r="I28" t="s">
        <v>16</v>
      </c>
      <c r="J28" s="3">
        <f t="shared" si="0"/>
        <v>11</v>
      </c>
      <c r="K28" s="3"/>
      <c r="L28" s="3"/>
      <c r="M28" s="3"/>
    </row>
    <row r="29" spans="1:13" x14ac:dyDescent="0.15">
      <c r="A29" t="s">
        <v>38</v>
      </c>
      <c r="B29" s="18">
        <v>34819</v>
      </c>
      <c r="C29" s="18">
        <v>38721</v>
      </c>
      <c r="D29">
        <v>41</v>
      </c>
      <c r="F29">
        <v>9</v>
      </c>
      <c r="G29">
        <v>4</v>
      </c>
      <c r="H29" t="s">
        <v>7</v>
      </c>
      <c r="I29" t="s">
        <v>146</v>
      </c>
      <c r="J29" s="3">
        <f t="shared" si="0"/>
        <v>11</v>
      </c>
      <c r="K29" s="3"/>
      <c r="L29" s="3"/>
      <c r="M29" s="3"/>
    </row>
    <row r="30" spans="1:13" x14ac:dyDescent="0.15">
      <c r="A30" t="s">
        <v>33</v>
      </c>
      <c r="B30" s="18">
        <v>34819</v>
      </c>
      <c r="C30" s="18">
        <v>38721</v>
      </c>
      <c r="D30">
        <v>37</v>
      </c>
      <c r="F30">
        <v>9</v>
      </c>
      <c r="G30">
        <v>5</v>
      </c>
      <c r="H30" t="s">
        <v>7</v>
      </c>
      <c r="I30" t="s">
        <v>8</v>
      </c>
      <c r="J30" s="3">
        <f t="shared" si="0"/>
        <v>11</v>
      </c>
      <c r="K30" s="3"/>
      <c r="L30" s="3"/>
      <c r="M30" s="3"/>
    </row>
    <row r="31" spans="1:13" x14ac:dyDescent="0.15">
      <c r="A31" t="s">
        <v>42</v>
      </c>
      <c r="B31" s="18">
        <v>34819</v>
      </c>
      <c r="C31" s="18">
        <v>38721</v>
      </c>
      <c r="D31">
        <v>49</v>
      </c>
      <c r="F31">
        <v>9</v>
      </c>
      <c r="G31">
        <v>6</v>
      </c>
      <c r="H31" t="s">
        <v>7</v>
      </c>
      <c r="I31" t="s">
        <v>146</v>
      </c>
      <c r="J31" s="3">
        <f>YEAR(C31)-YEAR(B31)</f>
        <v>11</v>
      </c>
      <c r="K31" s="3"/>
      <c r="L31" s="3"/>
      <c r="M31" s="3"/>
    </row>
    <row r="32" spans="1:13" x14ac:dyDescent="0.15">
      <c r="A32" t="s">
        <v>30</v>
      </c>
      <c r="B32" s="18">
        <v>34819</v>
      </c>
      <c r="C32" s="18">
        <v>38721</v>
      </c>
      <c r="D32">
        <v>33.5</v>
      </c>
      <c r="F32">
        <v>9</v>
      </c>
      <c r="G32">
        <v>7</v>
      </c>
      <c r="H32" t="s">
        <v>7</v>
      </c>
      <c r="I32" t="s">
        <v>146</v>
      </c>
      <c r="J32" s="3">
        <f t="shared" ref="J32:J95" si="1">YEAR(C32)-YEAR(B32)</f>
        <v>11</v>
      </c>
      <c r="K32" s="3"/>
      <c r="L32" s="3"/>
      <c r="M32" s="3"/>
    </row>
    <row r="33" spans="1:13" x14ac:dyDescent="0.15">
      <c r="A33" t="s">
        <v>32</v>
      </c>
      <c r="B33" s="18">
        <v>34819</v>
      </c>
      <c r="C33" s="18">
        <v>38721</v>
      </c>
      <c r="D33">
        <v>34.5</v>
      </c>
      <c r="F33">
        <v>9</v>
      </c>
      <c r="G33">
        <v>8</v>
      </c>
      <c r="H33" t="s">
        <v>7</v>
      </c>
      <c r="I33" t="s">
        <v>147</v>
      </c>
      <c r="J33" s="3">
        <f t="shared" si="1"/>
        <v>11</v>
      </c>
      <c r="K33" s="3"/>
      <c r="L33" s="3"/>
      <c r="M33" s="3"/>
    </row>
    <row r="34" spans="1:13" x14ac:dyDescent="0.15">
      <c r="A34" t="s">
        <v>25</v>
      </c>
      <c r="B34" s="18">
        <v>34819</v>
      </c>
      <c r="C34" s="18">
        <v>38721</v>
      </c>
      <c r="D34">
        <v>21.5</v>
      </c>
      <c r="F34">
        <v>10</v>
      </c>
      <c r="G34">
        <v>4</v>
      </c>
      <c r="H34" t="s">
        <v>7</v>
      </c>
      <c r="I34" t="s">
        <v>16</v>
      </c>
      <c r="J34" s="3">
        <f t="shared" si="1"/>
        <v>11</v>
      </c>
      <c r="K34" s="3"/>
      <c r="L34" s="3"/>
      <c r="M34" s="3"/>
    </row>
    <row r="35" spans="1:13" x14ac:dyDescent="0.15">
      <c r="A35" t="s">
        <v>55</v>
      </c>
      <c r="B35" s="18">
        <v>35246</v>
      </c>
      <c r="C35" s="18">
        <v>38717</v>
      </c>
      <c r="D35">
        <v>52.5</v>
      </c>
      <c r="F35">
        <v>0</v>
      </c>
      <c r="H35" t="s">
        <v>9</v>
      </c>
      <c r="I35" t="s">
        <v>10</v>
      </c>
      <c r="J35" s="3">
        <f t="shared" si="1"/>
        <v>10</v>
      </c>
      <c r="K35" s="3"/>
      <c r="L35" s="3"/>
      <c r="M35" s="3"/>
    </row>
    <row r="36" spans="1:13" x14ac:dyDescent="0.15">
      <c r="A36" t="s">
        <v>56</v>
      </c>
      <c r="B36" s="18">
        <v>35246</v>
      </c>
      <c r="C36" s="18">
        <v>38717</v>
      </c>
      <c r="D36">
        <v>8.5</v>
      </c>
      <c r="F36">
        <v>0</v>
      </c>
      <c r="H36" t="s">
        <v>9</v>
      </c>
      <c r="I36" t="s">
        <v>15</v>
      </c>
      <c r="J36" s="3">
        <f t="shared" si="1"/>
        <v>10</v>
      </c>
      <c r="K36" s="3"/>
      <c r="L36" s="3"/>
      <c r="M36" s="3"/>
    </row>
    <row r="37" spans="1:13" x14ac:dyDescent="0.15">
      <c r="A37" t="s">
        <v>140</v>
      </c>
      <c r="B37" s="18">
        <v>35246</v>
      </c>
      <c r="C37" s="18">
        <v>38717</v>
      </c>
      <c r="D37">
        <v>55</v>
      </c>
      <c r="F37">
        <v>0</v>
      </c>
      <c r="H37" t="s">
        <v>9</v>
      </c>
      <c r="I37" t="s">
        <v>11</v>
      </c>
      <c r="J37" s="3">
        <f t="shared" si="1"/>
        <v>10</v>
      </c>
      <c r="K37" s="3"/>
      <c r="L37" s="3"/>
      <c r="M37" s="3"/>
    </row>
    <row r="38" spans="1:13" x14ac:dyDescent="0.15">
      <c r="A38" t="s">
        <v>141</v>
      </c>
      <c r="B38" s="18">
        <v>35246</v>
      </c>
      <c r="C38" s="18">
        <v>38717</v>
      </c>
      <c r="D38">
        <v>56</v>
      </c>
      <c r="F38">
        <v>0</v>
      </c>
      <c r="H38" t="s">
        <v>9</v>
      </c>
      <c r="I38" t="s">
        <v>11</v>
      </c>
      <c r="J38" s="3">
        <f t="shared" si="1"/>
        <v>10</v>
      </c>
      <c r="K38" s="3"/>
      <c r="L38" s="3"/>
      <c r="M38" s="3"/>
    </row>
    <row r="39" spans="1:13" x14ac:dyDescent="0.15">
      <c r="A39" t="s">
        <v>57</v>
      </c>
      <c r="B39" s="18">
        <v>36616</v>
      </c>
      <c r="C39" s="18">
        <v>38717</v>
      </c>
      <c r="D39">
        <v>41.5</v>
      </c>
      <c r="E39">
        <v>8</v>
      </c>
      <c r="F39">
        <v>1</v>
      </c>
      <c r="H39" t="s">
        <v>9</v>
      </c>
      <c r="I39" t="s">
        <v>11</v>
      </c>
      <c r="J39" s="3">
        <f t="shared" si="1"/>
        <v>6</v>
      </c>
      <c r="K39" s="3"/>
      <c r="L39" s="3"/>
      <c r="M39" s="3"/>
    </row>
    <row r="40" spans="1:13" x14ac:dyDescent="0.15">
      <c r="A40" t="s">
        <v>58</v>
      </c>
      <c r="B40" s="18">
        <v>36616</v>
      </c>
      <c r="C40" s="18">
        <v>38717</v>
      </c>
      <c r="D40">
        <v>23</v>
      </c>
      <c r="E40">
        <v>5.3</v>
      </c>
      <c r="F40">
        <v>1</v>
      </c>
      <c r="H40" t="s">
        <v>9</v>
      </c>
      <c r="I40" t="s">
        <v>11</v>
      </c>
      <c r="J40" s="3">
        <f t="shared" si="1"/>
        <v>6</v>
      </c>
      <c r="K40" s="3"/>
      <c r="L40" s="3"/>
      <c r="M40" s="3"/>
    </row>
    <row r="41" spans="1:13" x14ac:dyDescent="0.15">
      <c r="A41" t="s">
        <v>59</v>
      </c>
      <c r="B41" s="18">
        <v>36616</v>
      </c>
      <c r="C41" s="18">
        <v>38717</v>
      </c>
      <c r="D41">
        <v>8.5</v>
      </c>
      <c r="E41">
        <v>2.5</v>
      </c>
      <c r="F41">
        <v>1</v>
      </c>
      <c r="H41" t="s">
        <v>9</v>
      </c>
      <c r="I41" t="s">
        <v>12</v>
      </c>
      <c r="J41" s="3">
        <f t="shared" si="1"/>
        <v>6</v>
      </c>
      <c r="K41" s="3"/>
      <c r="L41" s="3"/>
      <c r="M41" s="3"/>
    </row>
    <row r="42" spans="1:13" x14ac:dyDescent="0.15">
      <c r="A42" t="s">
        <v>60</v>
      </c>
      <c r="B42" s="18">
        <v>36616</v>
      </c>
      <c r="C42" s="18">
        <v>38717</v>
      </c>
      <c r="D42">
        <v>7.5</v>
      </c>
      <c r="F42">
        <v>1</v>
      </c>
      <c r="H42" t="s">
        <v>9</v>
      </c>
      <c r="I42" t="s">
        <v>11</v>
      </c>
      <c r="J42" s="3">
        <f t="shared" si="1"/>
        <v>6</v>
      </c>
      <c r="K42" s="3"/>
      <c r="L42" s="3"/>
      <c r="M42" s="3"/>
    </row>
    <row r="43" spans="1:13" x14ac:dyDescent="0.15">
      <c r="A43" t="s">
        <v>61</v>
      </c>
      <c r="B43" s="18">
        <v>36616</v>
      </c>
      <c r="C43" s="18">
        <v>38717</v>
      </c>
      <c r="D43">
        <v>7.5</v>
      </c>
      <c r="F43">
        <v>1</v>
      </c>
      <c r="H43" t="s">
        <v>9</v>
      </c>
      <c r="I43" t="s">
        <v>12</v>
      </c>
      <c r="J43" s="3">
        <f t="shared" si="1"/>
        <v>6</v>
      </c>
      <c r="K43" s="3"/>
      <c r="L43" s="3"/>
      <c r="M43" s="3"/>
    </row>
    <row r="44" spans="1:13" x14ac:dyDescent="0.15">
      <c r="A44" t="s">
        <v>62</v>
      </c>
      <c r="B44" s="18">
        <v>36616</v>
      </c>
      <c r="C44" s="18">
        <v>38717</v>
      </c>
      <c r="D44">
        <v>21</v>
      </c>
      <c r="F44">
        <v>1</v>
      </c>
      <c r="H44" t="s">
        <v>9</v>
      </c>
      <c r="I44" t="s">
        <v>12</v>
      </c>
      <c r="J44" s="3">
        <f>YEAR(C44)-YEAR(B44)</f>
        <v>6</v>
      </c>
      <c r="K44" s="3"/>
      <c r="L44" s="3"/>
      <c r="M44" s="3"/>
    </row>
    <row r="45" spans="1:13" x14ac:dyDescent="0.15">
      <c r="A45" t="s">
        <v>63</v>
      </c>
      <c r="B45" s="18">
        <v>36616</v>
      </c>
      <c r="C45" s="18">
        <v>38717</v>
      </c>
      <c r="D45">
        <v>3.5</v>
      </c>
      <c r="F45">
        <v>2</v>
      </c>
      <c r="H45" t="s">
        <v>9</v>
      </c>
      <c r="I45" t="s">
        <v>10</v>
      </c>
      <c r="J45" s="3">
        <f t="shared" si="1"/>
        <v>6</v>
      </c>
      <c r="K45" s="3"/>
      <c r="L45" s="3"/>
      <c r="M45" s="3"/>
    </row>
    <row r="46" spans="1:13" x14ac:dyDescent="0.15">
      <c r="A46" t="s">
        <v>64</v>
      </c>
      <c r="B46" s="18">
        <v>36616</v>
      </c>
      <c r="C46" s="18">
        <v>38717</v>
      </c>
      <c r="D46">
        <v>7</v>
      </c>
      <c r="F46">
        <v>2</v>
      </c>
      <c r="H46" t="s">
        <v>9</v>
      </c>
      <c r="I46" t="s">
        <v>10</v>
      </c>
      <c r="J46" s="3">
        <f t="shared" si="1"/>
        <v>6</v>
      </c>
      <c r="K46" s="3"/>
      <c r="L46" s="3"/>
      <c r="M46" s="3"/>
    </row>
    <row r="47" spans="1:13" x14ac:dyDescent="0.15">
      <c r="A47" t="s">
        <v>65</v>
      </c>
      <c r="B47" s="18">
        <v>36616</v>
      </c>
      <c r="C47" s="18">
        <v>38717</v>
      </c>
      <c r="D47">
        <v>13</v>
      </c>
      <c r="F47">
        <v>2</v>
      </c>
      <c r="H47" t="s">
        <v>9</v>
      </c>
      <c r="I47" t="s">
        <v>10</v>
      </c>
      <c r="J47" s="3">
        <f t="shared" si="1"/>
        <v>6</v>
      </c>
      <c r="K47" s="3"/>
      <c r="L47" s="3"/>
      <c r="M47" s="3"/>
    </row>
    <row r="48" spans="1:13" x14ac:dyDescent="0.15">
      <c r="A48" t="s">
        <v>66</v>
      </c>
      <c r="B48" s="18">
        <v>36616</v>
      </c>
      <c r="C48" s="18">
        <v>38717</v>
      </c>
      <c r="D48">
        <v>7</v>
      </c>
      <c r="F48">
        <v>2</v>
      </c>
      <c r="H48" t="s">
        <v>9</v>
      </c>
      <c r="I48" t="s">
        <v>10</v>
      </c>
      <c r="J48" s="3">
        <f t="shared" si="1"/>
        <v>6</v>
      </c>
      <c r="K48" s="3"/>
      <c r="L48" s="3"/>
      <c r="M48" s="3"/>
    </row>
    <row r="49" spans="1:13" x14ac:dyDescent="0.15">
      <c r="A49" t="s">
        <v>67</v>
      </c>
      <c r="B49" s="18">
        <v>36616</v>
      </c>
      <c r="C49" s="18">
        <v>38717</v>
      </c>
      <c r="D49">
        <v>7.8</v>
      </c>
      <c r="E49">
        <v>3.2</v>
      </c>
      <c r="F49">
        <v>2</v>
      </c>
      <c r="H49" t="s">
        <v>9</v>
      </c>
      <c r="I49" t="s">
        <v>10</v>
      </c>
      <c r="J49" s="3">
        <f t="shared" si="1"/>
        <v>6</v>
      </c>
      <c r="K49" s="3"/>
      <c r="L49" s="3"/>
      <c r="M49" s="3"/>
    </row>
    <row r="50" spans="1:13" x14ac:dyDescent="0.15">
      <c r="A50" t="s">
        <v>68</v>
      </c>
      <c r="B50" s="18">
        <v>36616</v>
      </c>
      <c r="C50" s="18">
        <v>38717</v>
      </c>
      <c r="D50">
        <v>8</v>
      </c>
      <c r="F50">
        <v>2</v>
      </c>
      <c r="H50" t="s">
        <v>9</v>
      </c>
      <c r="I50" t="s">
        <v>10</v>
      </c>
      <c r="J50" s="3">
        <f t="shared" si="1"/>
        <v>6</v>
      </c>
      <c r="K50" s="3"/>
      <c r="L50" s="3"/>
      <c r="M50" s="3"/>
    </row>
    <row r="51" spans="1:13" x14ac:dyDescent="0.15">
      <c r="A51" t="s">
        <v>69</v>
      </c>
      <c r="B51" s="18">
        <v>36616</v>
      </c>
      <c r="C51" s="18">
        <v>38717</v>
      </c>
      <c r="D51">
        <v>15</v>
      </c>
      <c r="F51">
        <v>2</v>
      </c>
      <c r="H51" t="s">
        <v>9</v>
      </c>
      <c r="I51" t="s">
        <v>10</v>
      </c>
      <c r="J51" s="3">
        <f t="shared" si="1"/>
        <v>6</v>
      </c>
      <c r="K51" s="3"/>
      <c r="L51" s="3"/>
      <c r="M51" s="3"/>
    </row>
    <row r="52" spans="1:13" x14ac:dyDescent="0.15">
      <c r="A52" t="s">
        <v>70</v>
      </c>
      <c r="B52" s="18">
        <v>36616</v>
      </c>
      <c r="C52" s="18">
        <v>38717</v>
      </c>
      <c r="D52">
        <v>5</v>
      </c>
      <c r="F52">
        <v>2</v>
      </c>
      <c r="H52" t="s">
        <v>9</v>
      </c>
      <c r="I52" t="s">
        <v>10</v>
      </c>
      <c r="J52" s="3">
        <f t="shared" si="1"/>
        <v>6</v>
      </c>
      <c r="K52" s="3"/>
      <c r="L52" s="3"/>
      <c r="M52" s="3"/>
    </row>
    <row r="53" spans="1:13" x14ac:dyDescent="0.15">
      <c r="A53" t="s">
        <v>71</v>
      </c>
      <c r="B53" s="18">
        <v>36616</v>
      </c>
      <c r="C53" s="18">
        <v>38717</v>
      </c>
      <c r="D53">
        <v>8.8000000000000007</v>
      </c>
      <c r="F53">
        <v>3</v>
      </c>
      <c r="H53" t="s">
        <v>9</v>
      </c>
      <c r="I53" t="s">
        <v>8</v>
      </c>
      <c r="J53" s="3">
        <f t="shared" si="1"/>
        <v>6</v>
      </c>
      <c r="K53" s="3"/>
      <c r="L53" s="3"/>
      <c r="M53" s="3"/>
    </row>
    <row r="54" spans="1:13" x14ac:dyDescent="0.15">
      <c r="A54" t="s">
        <v>72</v>
      </c>
      <c r="B54" s="18">
        <v>36616</v>
      </c>
      <c r="C54" s="18">
        <v>38717</v>
      </c>
      <c r="D54">
        <v>9.1999999999999993</v>
      </c>
      <c r="F54">
        <v>3</v>
      </c>
      <c r="H54" t="s">
        <v>9</v>
      </c>
      <c r="I54" t="s">
        <v>8</v>
      </c>
      <c r="J54" s="3">
        <f t="shared" si="1"/>
        <v>6</v>
      </c>
      <c r="K54" s="3"/>
      <c r="L54" s="3"/>
      <c r="M54" s="3"/>
    </row>
    <row r="55" spans="1:13" x14ac:dyDescent="0.15">
      <c r="A55" t="s">
        <v>73</v>
      </c>
      <c r="B55" s="18">
        <v>36616</v>
      </c>
      <c r="C55" s="18">
        <v>38717</v>
      </c>
      <c r="D55">
        <v>10.5</v>
      </c>
      <c r="E55">
        <v>3.93</v>
      </c>
      <c r="F55">
        <v>3</v>
      </c>
      <c r="H55" t="s">
        <v>9</v>
      </c>
      <c r="I55" t="s">
        <v>8</v>
      </c>
      <c r="J55" s="3">
        <f t="shared" si="1"/>
        <v>6</v>
      </c>
      <c r="K55" s="3"/>
      <c r="L55" s="3"/>
      <c r="M55" s="3"/>
    </row>
    <row r="56" spans="1:13" x14ac:dyDescent="0.15">
      <c r="A56" t="s">
        <v>74</v>
      </c>
      <c r="B56" s="18">
        <v>36616</v>
      </c>
      <c r="C56" s="18">
        <v>38717</v>
      </c>
      <c r="D56">
        <v>6.4</v>
      </c>
      <c r="F56">
        <v>3</v>
      </c>
      <c r="H56" t="s">
        <v>9</v>
      </c>
      <c r="I56" t="s">
        <v>8</v>
      </c>
      <c r="J56" s="3">
        <f t="shared" si="1"/>
        <v>6</v>
      </c>
      <c r="K56" s="3"/>
      <c r="L56" s="3"/>
      <c r="M56" s="3"/>
    </row>
    <row r="57" spans="1:13" x14ac:dyDescent="0.15">
      <c r="A57" t="s">
        <v>75</v>
      </c>
      <c r="B57" s="18">
        <v>36616</v>
      </c>
      <c r="C57" s="18">
        <v>38717</v>
      </c>
      <c r="D57">
        <v>6.9</v>
      </c>
      <c r="F57">
        <v>3</v>
      </c>
      <c r="H57" t="s">
        <v>9</v>
      </c>
      <c r="I57" t="s">
        <v>8</v>
      </c>
      <c r="J57" s="3">
        <f t="shared" si="1"/>
        <v>6</v>
      </c>
      <c r="K57" s="3"/>
      <c r="L57" s="3"/>
      <c r="M57" s="3"/>
    </row>
    <row r="58" spans="1:13" x14ac:dyDescent="0.15">
      <c r="A58" t="s">
        <v>76</v>
      </c>
      <c r="B58" s="18">
        <v>36616</v>
      </c>
      <c r="C58" s="18">
        <v>38717</v>
      </c>
      <c r="D58">
        <v>29.2</v>
      </c>
      <c r="F58">
        <v>3</v>
      </c>
      <c r="H58" t="s">
        <v>9</v>
      </c>
      <c r="I58" t="s">
        <v>8</v>
      </c>
      <c r="J58" s="3">
        <f t="shared" si="1"/>
        <v>6</v>
      </c>
      <c r="K58" s="3"/>
      <c r="L58" s="3"/>
      <c r="M58" s="3"/>
    </row>
    <row r="59" spans="1:13" x14ac:dyDescent="0.15">
      <c r="A59" t="s">
        <v>77</v>
      </c>
      <c r="B59" s="18">
        <v>36616</v>
      </c>
      <c r="C59" s="18">
        <v>38717</v>
      </c>
      <c r="D59">
        <v>27.5</v>
      </c>
      <c r="F59">
        <v>3</v>
      </c>
      <c r="H59" t="s">
        <v>9</v>
      </c>
      <c r="I59" t="s">
        <v>8</v>
      </c>
      <c r="J59" s="3">
        <f t="shared" si="1"/>
        <v>6</v>
      </c>
      <c r="K59" s="3"/>
      <c r="L59" s="3"/>
      <c r="M59" s="3"/>
    </row>
    <row r="60" spans="1:13" x14ac:dyDescent="0.15">
      <c r="A60" t="s">
        <v>78</v>
      </c>
      <c r="B60" s="18">
        <v>36616</v>
      </c>
      <c r="C60" s="18">
        <v>38717</v>
      </c>
      <c r="D60">
        <v>15.5</v>
      </c>
      <c r="F60">
        <v>3</v>
      </c>
      <c r="H60" t="s">
        <v>9</v>
      </c>
      <c r="I60" t="s">
        <v>8</v>
      </c>
      <c r="J60" s="3">
        <f t="shared" si="1"/>
        <v>6</v>
      </c>
      <c r="K60" s="3"/>
      <c r="L60" s="3"/>
      <c r="M60" s="3"/>
    </row>
    <row r="61" spans="1:13" x14ac:dyDescent="0.15">
      <c r="A61" t="s">
        <v>79</v>
      </c>
      <c r="B61" s="18">
        <v>36616</v>
      </c>
      <c r="C61" s="18">
        <v>38717</v>
      </c>
      <c r="D61">
        <v>7</v>
      </c>
      <c r="F61">
        <v>3</v>
      </c>
      <c r="H61" t="s">
        <v>9</v>
      </c>
      <c r="I61" t="s">
        <v>8</v>
      </c>
      <c r="J61" s="3">
        <f t="shared" si="1"/>
        <v>6</v>
      </c>
      <c r="K61" s="3"/>
      <c r="L61" s="3"/>
      <c r="M61" s="3"/>
    </row>
    <row r="62" spans="1:13" x14ac:dyDescent="0.15">
      <c r="A62" t="s">
        <v>80</v>
      </c>
      <c r="B62" s="18">
        <v>36616</v>
      </c>
      <c r="C62" s="18">
        <v>38717</v>
      </c>
      <c r="D62">
        <v>14</v>
      </c>
      <c r="F62">
        <v>3</v>
      </c>
      <c r="H62" t="s">
        <v>9</v>
      </c>
      <c r="I62" t="s">
        <v>8</v>
      </c>
      <c r="J62" s="3">
        <f t="shared" si="1"/>
        <v>6</v>
      </c>
      <c r="K62" s="3"/>
      <c r="L62" s="3"/>
      <c r="M62" s="3"/>
    </row>
    <row r="63" spans="1:13" x14ac:dyDescent="0.15">
      <c r="A63" t="s">
        <v>81</v>
      </c>
      <c r="B63" s="18">
        <v>36616</v>
      </c>
      <c r="C63" s="18">
        <v>38717</v>
      </c>
      <c r="D63">
        <v>15.8</v>
      </c>
      <c r="F63">
        <v>4</v>
      </c>
      <c r="H63" t="s">
        <v>9</v>
      </c>
      <c r="I63" t="s">
        <v>13</v>
      </c>
      <c r="J63" s="3">
        <f t="shared" si="1"/>
        <v>6</v>
      </c>
      <c r="K63" s="3"/>
      <c r="L63" s="3"/>
      <c r="M63" s="3"/>
    </row>
    <row r="64" spans="1:13" x14ac:dyDescent="0.15">
      <c r="A64" t="s">
        <v>82</v>
      </c>
      <c r="B64" s="18">
        <v>36616</v>
      </c>
      <c r="C64" s="18">
        <v>38717</v>
      </c>
      <c r="D64">
        <v>26.8</v>
      </c>
      <c r="F64">
        <v>4</v>
      </c>
      <c r="H64" t="s">
        <v>9</v>
      </c>
      <c r="I64" t="s">
        <v>13</v>
      </c>
      <c r="J64" s="3">
        <f t="shared" si="1"/>
        <v>6</v>
      </c>
      <c r="K64" s="3"/>
      <c r="L64" s="3"/>
      <c r="M64" s="3"/>
    </row>
    <row r="65" spans="1:13" x14ac:dyDescent="0.15">
      <c r="A65" t="s">
        <v>83</v>
      </c>
      <c r="B65" s="18">
        <v>36616</v>
      </c>
      <c r="C65" s="18">
        <v>38717</v>
      </c>
      <c r="D65">
        <v>40.5</v>
      </c>
      <c r="E65">
        <v>11.75</v>
      </c>
      <c r="F65">
        <v>4</v>
      </c>
      <c r="H65" t="s">
        <v>9</v>
      </c>
      <c r="I65" t="s">
        <v>13</v>
      </c>
      <c r="J65" s="3">
        <f t="shared" si="1"/>
        <v>6</v>
      </c>
      <c r="K65" s="3"/>
      <c r="L65" s="3"/>
      <c r="M65" s="3"/>
    </row>
    <row r="66" spans="1:13" x14ac:dyDescent="0.15">
      <c r="A66" t="s">
        <v>84</v>
      </c>
      <c r="B66" s="18">
        <v>36616</v>
      </c>
      <c r="C66" s="18">
        <v>38717</v>
      </c>
      <c r="D66">
        <v>36.5</v>
      </c>
      <c r="F66">
        <v>4</v>
      </c>
      <c r="H66" t="s">
        <v>9</v>
      </c>
      <c r="I66" t="s">
        <v>13</v>
      </c>
      <c r="J66" s="3">
        <f t="shared" si="1"/>
        <v>6</v>
      </c>
      <c r="K66" s="3"/>
      <c r="L66" s="3"/>
      <c r="M66" s="3"/>
    </row>
    <row r="67" spans="1:13" x14ac:dyDescent="0.15">
      <c r="A67" t="s">
        <v>85</v>
      </c>
      <c r="B67" s="18">
        <v>36616</v>
      </c>
      <c r="C67" s="18">
        <v>38717</v>
      </c>
      <c r="D67">
        <v>14.5</v>
      </c>
      <c r="F67">
        <v>4</v>
      </c>
      <c r="H67" t="s">
        <v>9</v>
      </c>
      <c r="I67" t="s">
        <v>13</v>
      </c>
      <c r="J67" s="3">
        <f t="shared" si="1"/>
        <v>6</v>
      </c>
      <c r="K67" s="3"/>
      <c r="L67" s="3"/>
      <c r="M67" s="3"/>
    </row>
    <row r="68" spans="1:13" x14ac:dyDescent="0.15">
      <c r="A68" t="s">
        <v>86</v>
      </c>
      <c r="B68" s="18">
        <v>36616</v>
      </c>
      <c r="C68" s="18">
        <v>38717</v>
      </c>
      <c r="D68">
        <v>14.8</v>
      </c>
      <c r="F68">
        <v>4</v>
      </c>
      <c r="H68" t="s">
        <v>9</v>
      </c>
      <c r="I68" t="s">
        <v>13</v>
      </c>
      <c r="J68" s="3">
        <f t="shared" si="1"/>
        <v>6</v>
      </c>
      <c r="K68" s="3"/>
      <c r="L68" s="3"/>
      <c r="M68" s="3"/>
    </row>
    <row r="69" spans="1:13" x14ac:dyDescent="0.15">
      <c r="A69" t="s">
        <v>87</v>
      </c>
      <c r="B69" s="18">
        <v>36616</v>
      </c>
      <c r="C69" s="18">
        <v>38717</v>
      </c>
      <c r="D69">
        <v>28</v>
      </c>
      <c r="E69">
        <v>7.75</v>
      </c>
      <c r="F69">
        <v>4</v>
      </c>
      <c r="H69" t="s">
        <v>9</v>
      </c>
      <c r="I69" t="s">
        <v>13</v>
      </c>
      <c r="J69" s="3">
        <f t="shared" si="1"/>
        <v>6</v>
      </c>
      <c r="K69" s="3"/>
      <c r="L69" s="3"/>
      <c r="M69" s="3"/>
    </row>
    <row r="70" spans="1:13" x14ac:dyDescent="0.15">
      <c r="A70" t="s">
        <v>88</v>
      </c>
      <c r="B70" s="18">
        <v>36616</v>
      </c>
      <c r="C70" s="18">
        <v>38717</v>
      </c>
      <c r="D70">
        <v>40.5</v>
      </c>
      <c r="F70">
        <v>4</v>
      </c>
      <c r="H70" t="s">
        <v>9</v>
      </c>
      <c r="I70" t="s">
        <v>13</v>
      </c>
      <c r="J70" s="3">
        <f t="shared" si="1"/>
        <v>6</v>
      </c>
      <c r="K70" s="3"/>
      <c r="L70" s="3"/>
      <c r="M70" s="3"/>
    </row>
    <row r="71" spans="1:13" x14ac:dyDescent="0.15">
      <c r="A71" t="s">
        <v>89</v>
      </c>
      <c r="B71" s="18">
        <v>36616</v>
      </c>
      <c r="C71" s="18">
        <v>38717</v>
      </c>
      <c r="D71">
        <v>31</v>
      </c>
      <c r="F71">
        <v>4</v>
      </c>
      <c r="H71" t="s">
        <v>9</v>
      </c>
      <c r="I71" t="s">
        <v>13</v>
      </c>
      <c r="J71" s="3">
        <f t="shared" si="1"/>
        <v>6</v>
      </c>
      <c r="K71" s="3"/>
      <c r="L71" s="3"/>
      <c r="M71" s="3"/>
    </row>
    <row r="72" spans="1:13" x14ac:dyDescent="0.15">
      <c r="A72" t="s">
        <v>90</v>
      </c>
      <c r="B72" s="18">
        <v>36616</v>
      </c>
      <c r="C72" s="18">
        <v>38717</v>
      </c>
      <c r="D72">
        <v>37</v>
      </c>
      <c r="F72">
        <v>4</v>
      </c>
      <c r="H72" t="s">
        <v>9</v>
      </c>
      <c r="I72" t="s">
        <v>13</v>
      </c>
      <c r="J72" s="3">
        <f t="shared" si="1"/>
        <v>6</v>
      </c>
      <c r="K72" s="3"/>
      <c r="L72" s="3"/>
      <c r="M72" s="3"/>
    </row>
    <row r="73" spans="1:13" x14ac:dyDescent="0.15">
      <c r="A73" t="s">
        <v>91</v>
      </c>
      <c r="B73" s="18">
        <v>36616</v>
      </c>
      <c r="C73" s="18">
        <v>38717</v>
      </c>
      <c r="D73">
        <v>33</v>
      </c>
      <c r="F73">
        <v>4</v>
      </c>
      <c r="H73" t="s">
        <v>9</v>
      </c>
      <c r="I73" t="s">
        <v>13</v>
      </c>
      <c r="J73" s="3">
        <f t="shared" si="1"/>
        <v>6</v>
      </c>
      <c r="K73" s="3"/>
      <c r="L73" s="3"/>
      <c r="M73" s="3"/>
    </row>
    <row r="74" spans="1:13" x14ac:dyDescent="0.15">
      <c r="A74" t="s">
        <v>92</v>
      </c>
      <c r="B74" s="18">
        <v>36616</v>
      </c>
      <c r="C74" s="18">
        <v>38717</v>
      </c>
      <c r="D74">
        <v>29</v>
      </c>
      <c r="F74">
        <v>4</v>
      </c>
      <c r="H74" t="s">
        <v>9</v>
      </c>
      <c r="I74" t="s">
        <v>13</v>
      </c>
      <c r="J74" s="3">
        <f t="shared" si="1"/>
        <v>6</v>
      </c>
      <c r="K74" s="3"/>
      <c r="L74" s="3"/>
      <c r="M74" s="3"/>
    </row>
    <row r="75" spans="1:13" x14ac:dyDescent="0.15">
      <c r="A75" t="s">
        <v>93</v>
      </c>
      <c r="B75" s="18">
        <v>36616</v>
      </c>
      <c r="C75" s="18">
        <v>38717</v>
      </c>
      <c r="D75">
        <v>24.5</v>
      </c>
      <c r="F75">
        <v>4</v>
      </c>
      <c r="H75" t="s">
        <v>9</v>
      </c>
      <c r="I75" t="s">
        <v>13</v>
      </c>
      <c r="J75" s="3">
        <f t="shared" si="1"/>
        <v>6</v>
      </c>
      <c r="K75" s="3"/>
      <c r="L75" s="3"/>
      <c r="M75" s="3"/>
    </row>
    <row r="76" spans="1:13" x14ac:dyDescent="0.15">
      <c r="A76" t="s">
        <v>94</v>
      </c>
      <c r="B76" s="18">
        <v>36616</v>
      </c>
      <c r="C76" s="18">
        <v>38717</v>
      </c>
      <c r="D76">
        <v>26</v>
      </c>
      <c r="F76">
        <v>5</v>
      </c>
      <c r="H76" t="s">
        <v>9</v>
      </c>
      <c r="I76" t="s">
        <v>13</v>
      </c>
      <c r="J76" s="3">
        <f t="shared" si="1"/>
        <v>6</v>
      </c>
      <c r="K76" s="3"/>
      <c r="L76" s="3"/>
      <c r="M76" s="3"/>
    </row>
    <row r="77" spans="1:13" x14ac:dyDescent="0.15">
      <c r="A77" t="s">
        <v>95</v>
      </c>
      <c r="B77" s="18">
        <v>36616</v>
      </c>
      <c r="C77" s="18">
        <v>38717</v>
      </c>
      <c r="D77">
        <v>15.8</v>
      </c>
      <c r="F77">
        <v>5</v>
      </c>
      <c r="H77" t="s">
        <v>9</v>
      </c>
      <c r="I77" t="s">
        <v>13</v>
      </c>
      <c r="J77" s="3">
        <f t="shared" si="1"/>
        <v>6</v>
      </c>
      <c r="K77" s="3"/>
      <c r="L77" s="3"/>
      <c r="M77" s="3"/>
    </row>
    <row r="78" spans="1:13" x14ac:dyDescent="0.15">
      <c r="A78" t="s">
        <v>96</v>
      </c>
      <c r="B78" s="18">
        <v>36616</v>
      </c>
      <c r="C78" s="18">
        <v>38717</v>
      </c>
      <c r="D78">
        <v>28.8</v>
      </c>
      <c r="F78">
        <v>5</v>
      </c>
      <c r="H78" t="s">
        <v>9</v>
      </c>
      <c r="I78" t="s">
        <v>13</v>
      </c>
      <c r="J78" s="3">
        <f t="shared" si="1"/>
        <v>6</v>
      </c>
      <c r="K78" s="3"/>
      <c r="L78" s="3"/>
      <c r="M78" s="3"/>
    </row>
    <row r="79" spans="1:13" x14ac:dyDescent="0.15">
      <c r="A79" t="s">
        <v>97</v>
      </c>
      <c r="B79" s="18">
        <v>36616</v>
      </c>
      <c r="C79" s="18">
        <v>38717</v>
      </c>
      <c r="D79">
        <v>33</v>
      </c>
      <c r="F79">
        <v>5</v>
      </c>
      <c r="H79" t="s">
        <v>9</v>
      </c>
      <c r="I79" t="s">
        <v>13</v>
      </c>
      <c r="J79" s="3">
        <f t="shared" si="1"/>
        <v>6</v>
      </c>
      <c r="K79" s="3"/>
      <c r="L79" s="3"/>
      <c r="M79" s="3"/>
    </row>
    <row r="80" spans="1:13" x14ac:dyDescent="0.15">
      <c r="A80" t="s">
        <v>98</v>
      </c>
      <c r="B80" s="18">
        <v>36616</v>
      </c>
      <c r="C80" s="18">
        <v>38717</v>
      </c>
      <c r="D80">
        <v>21.5</v>
      </c>
      <c r="F80">
        <v>5</v>
      </c>
      <c r="H80" t="s">
        <v>9</v>
      </c>
      <c r="I80" t="s">
        <v>13</v>
      </c>
      <c r="J80" s="3">
        <f t="shared" si="1"/>
        <v>6</v>
      </c>
      <c r="K80" s="3"/>
      <c r="L80" s="3"/>
      <c r="M80" s="3"/>
    </row>
    <row r="81" spans="1:13" x14ac:dyDescent="0.15">
      <c r="A81" t="s">
        <v>99</v>
      </c>
      <c r="B81" s="18">
        <v>36616</v>
      </c>
      <c r="C81" s="18">
        <v>38717</v>
      </c>
      <c r="D81">
        <v>19.5</v>
      </c>
      <c r="E81">
        <v>6.2</v>
      </c>
      <c r="F81">
        <v>5</v>
      </c>
      <c r="H81" t="s">
        <v>9</v>
      </c>
      <c r="I81" t="s">
        <v>13</v>
      </c>
      <c r="J81" s="3">
        <f t="shared" si="1"/>
        <v>6</v>
      </c>
      <c r="K81" s="3"/>
      <c r="L81" s="3"/>
      <c r="M81" s="3"/>
    </row>
    <row r="82" spans="1:13" x14ac:dyDescent="0.15">
      <c r="A82" t="s">
        <v>100</v>
      </c>
      <c r="B82" s="18">
        <v>36616</v>
      </c>
      <c r="C82" s="18">
        <v>38717</v>
      </c>
      <c r="D82">
        <v>12.5</v>
      </c>
      <c r="F82">
        <v>5</v>
      </c>
      <c r="H82" t="s">
        <v>9</v>
      </c>
      <c r="I82" t="s">
        <v>13</v>
      </c>
      <c r="J82" s="3">
        <f t="shared" si="1"/>
        <v>6</v>
      </c>
      <c r="K82" s="3"/>
      <c r="L82" s="3"/>
      <c r="M82" s="3"/>
    </row>
    <row r="83" spans="1:13" x14ac:dyDescent="0.15">
      <c r="A83" t="s">
        <v>101</v>
      </c>
      <c r="B83" s="18">
        <v>36616</v>
      </c>
      <c r="C83" s="18">
        <v>38717</v>
      </c>
      <c r="D83">
        <v>27.5</v>
      </c>
      <c r="F83">
        <v>5</v>
      </c>
      <c r="H83" t="s">
        <v>9</v>
      </c>
      <c r="I83" t="s">
        <v>13</v>
      </c>
      <c r="J83" s="3">
        <f t="shared" si="1"/>
        <v>6</v>
      </c>
      <c r="K83" s="3"/>
      <c r="L83" s="3"/>
      <c r="M83" s="3"/>
    </row>
    <row r="84" spans="1:13" x14ac:dyDescent="0.15">
      <c r="A84" t="s">
        <v>102</v>
      </c>
      <c r="B84" s="18">
        <v>36616</v>
      </c>
      <c r="C84" s="18">
        <v>38717</v>
      </c>
      <c r="D84">
        <v>21.5</v>
      </c>
      <c r="F84">
        <v>5</v>
      </c>
      <c r="H84" t="s">
        <v>9</v>
      </c>
      <c r="I84" t="s">
        <v>13</v>
      </c>
      <c r="J84" s="3">
        <f t="shared" si="1"/>
        <v>6</v>
      </c>
      <c r="K84" s="3"/>
      <c r="L84" s="3"/>
      <c r="M84" s="3"/>
    </row>
    <row r="85" spans="1:13" x14ac:dyDescent="0.15">
      <c r="A85" t="s">
        <v>103</v>
      </c>
      <c r="B85" s="18">
        <v>36616</v>
      </c>
      <c r="C85" s="18">
        <v>38717</v>
      </c>
      <c r="D85">
        <v>28.8</v>
      </c>
      <c r="F85">
        <v>6</v>
      </c>
      <c r="H85" t="s">
        <v>9</v>
      </c>
      <c r="I85" t="s">
        <v>13</v>
      </c>
      <c r="J85" s="3">
        <f t="shared" si="1"/>
        <v>6</v>
      </c>
      <c r="K85" s="3"/>
      <c r="L85" s="3"/>
      <c r="M85" s="3"/>
    </row>
    <row r="86" spans="1:13" x14ac:dyDescent="0.15">
      <c r="A86" t="s">
        <v>104</v>
      </c>
      <c r="B86" s="18">
        <v>36616</v>
      </c>
      <c r="C86" s="18">
        <v>38717</v>
      </c>
      <c r="D86">
        <v>27</v>
      </c>
      <c r="F86">
        <v>6</v>
      </c>
      <c r="H86" t="s">
        <v>9</v>
      </c>
      <c r="I86" t="s">
        <v>13</v>
      </c>
      <c r="J86" s="3">
        <f t="shared" si="1"/>
        <v>6</v>
      </c>
      <c r="K86" s="3"/>
      <c r="L86" s="3"/>
      <c r="M86" s="3"/>
    </row>
    <row r="87" spans="1:13" x14ac:dyDescent="0.15">
      <c r="A87" t="s">
        <v>105</v>
      </c>
      <c r="B87" s="18">
        <v>36616</v>
      </c>
      <c r="C87" s="18">
        <v>38717</v>
      </c>
      <c r="D87">
        <v>16</v>
      </c>
      <c r="F87">
        <v>6</v>
      </c>
      <c r="H87" t="s">
        <v>9</v>
      </c>
      <c r="I87" t="s">
        <v>13</v>
      </c>
      <c r="J87" s="3">
        <f t="shared" si="1"/>
        <v>6</v>
      </c>
      <c r="K87" s="3"/>
      <c r="L87" s="3"/>
      <c r="M87" s="3"/>
    </row>
    <row r="88" spans="1:13" x14ac:dyDescent="0.15">
      <c r="A88" t="s">
        <v>106</v>
      </c>
      <c r="B88" s="18">
        <v>36616</v>
      </c>
      <c r="C88" s="18">
        <v>38717</v>
      </c>
      <c r="D88">
        <v>19.5</v>
      </c>
      <c r="F88">
        <v>6</v>
      </c>
      <c r="H88" t="s">
        <v>9</v>
      </c>
      <c r="I88" t="s">
        <v>13</v>
      </c>
      <c r="J88" s="3">
        <f t="shared" si="1"/>
        <v>6</v>
      </c>
      <c r="K88" s="3"/>
      <c r="L88" s="3"/>
      <c r="M88" s="3"/>
    </row>
    <row r="89" spans="1:13" x14ac:dyDescent="0.15">
      <c r="A89" t="s">
        <v>107</v>
      </c>
      <c r="B89" s="18">
        <v>36616</v>
      </c>
      <c r="C89" s="18">
        <v>38717</v>
      </c>
      <c r="D89">
        <v>14.5</v>
      </c>
      <c r="F89">
        <v>6</v>
      </c>
      <c r="H89" t="s">
        <v>9</v>
      </c>
      <c r="I89" t="s">
        <v>13</v>
      </c>
      <c r="J89" s="3">
        <f t="shared" si="1"/>
        <v>6</v>
      </c>
      <c r="K89" s="3"/>
      <c r="L89" s="3"/>
      <c r="M89" s="3"/>
    </row>
    <row r="90" spans="1:13" x14ac:dyDescent="0.15">
      <c r="A90" t="s">
        <v>108</v>
      </c>
      <c r="B90" s="18">
        <v>36616</v>
      </c>
      <c r="C90" s="18">
        <v>38717</v>
      </c>
      <c r="D90">
        <v>29.5</v>
      </c>
      <c r="F90">
        <v>6</v>
      </c>
      <c r="H90" t="s">
        <v>9</v>
      </c>
      <c r="I90" t="s">
        <v>13</v>
      </c>
      <c r="J90" s="3">
        <f t="shared" si="1"/>
        <v>6</v>
      </c>
      <c r="K90" s="3"/>
      <c r="L90" s="3"/>
      <c r="M90" s="3"/>
    </row>
    <row r="91" spans="1:13" x14ac:dyDescent="0.15">
      <c r="A91" t="s">
        <v>109</v>
      </c>
      <c r="B91" s="18">
        <v>36616</v>
      </c>
      <c r="C91" s="18">
        <v>38717</v>
      </c>
      <c r="D91">
        <v>29</v>
      </c>
      <c r="F91">
        <v>6</v>
      </c>
      <c r="H91" t="s">
        <v>9</v>
      </c>
      <c r="I91" t="s">
        <v>13</v>
      </c>
      <c r="J91" s="3">
        <f t="shared" si="1"/>
        <v>6</v>
      </c>
      <c r="K91" s="3"/>
      <c r="L91" s="3"/>
      <c r="M91" s="3"/>
    </row>
    <row r="92" spans="1:13" x14ac:dyDescent="0.15">
      <c r="A92" t="s">
        <v>110</v>
      </c>
      <c r="B92" s="18">
        <v>36616</v>
      </c>
      <c r="C92" s="18">
        <v>38717</v>
      </c>
      <c r="D92">
        <v>13.8</v>
      </c>
      <c r="F92">
        <v>6</v>
      </c>
      <c r="H92" t="s">
        <v>9</v>
      </c>
      <c r="I92" t="s">
        <v>13</v>
      </c>
      <c r="J92" s="3">
        <f t="shared" si="1"/>
        <v>6</v>
      </c>
      <c r="K92" s="3"/>
      <c r="L92" s="3"/>
      <c r="M92" s="3"/>
    </row>
    <row r="93" spans="1:13" x14ac:dyDescent="0.15">
      <c r="A93" t="s">
        <v>111</v>
      </c>
      <c r="B93" s="18">
        <v>36616</v>
      </c>
      <c r="C93" s="18">
        <v>38717</v>
      </c>
      <c r="D93">
        <v>26</v>
      </c>
      <c r="F93">
        <v>6</v>
      </c>
      <c r="H93" t="s">
        <v>9</v>
      </c>
      <c r="I93" t="s">
        <v>13</v>
      </c>
      <c r="J93" s="3">
        <f t="shared" si="1"/>
        <v>6</v>
      </c>
      <c r="K93" s="3"/>
      <c r="L93" s="3"/>
      <c r="M93" s="3"/>
    </row>
    <row r="94" spans="1:13" x14ac:dyDescent="0.15">
      <c r="A94" t="s">
        <v>112</v>
      </c>
      <c r="B94" s="18">
        <v>36616</v>
      </c>
      <c r="C94" s="18">
        <v>38717</v>
      </c>
      <c r="D94">
        <v>18.5</v>
      </c>
      <c r="F94">
        <v>6</v>
      </c>
      <c r="H94" t="s">
        <v>9</v>
      </c>
      <c r="I94" t="s">
        <v>13</v>
      </c>
      <c r="J94" s="3">
        <f t="shared" si="1"/>
        <v>6</v>
      </c>
      <c r="K94" s="3"/>
      <c r="L94" s="3"/>
      <c r="M94" s="3"/>
    </row>
    <row r="95" spans="1:13" x14ac:dyDescent="0.15">
      <c r="A95" t="s">
        <v>113</v>
      </c>
      <c r="B95" s="18">
        <v>36616</v>
      </c>
      <c r="C95" s="18">
        <v>38717</v>
      </c>
      <c r="D95">
        <v>26.5</v>
      </c>
      <c r="E95">
        <v>7.6</v>
      </c>
      <c r="F95">
        <v>6</v>
      </c>
      <c r="H95" t="s">
        <v>9</v>
      </c>
      <c r="I95" t="s">
        <v>13</v>
      </c>
      <c r="J95" s="3">
        <f t="shared" si="1"/>
        <v>6</v>
      </c>
      <c r="K95" s="3"/>
      <c r="L95" s="3"/>
      <c r="M95" s="3"/>
    </row>
    <row r="96" spans="1:13" x14ac:dyDescent="0.15">
      <c r="A96" t="s">
        <v>114</v>
      </c>
      <c r="B96" s="18">
        <v>36616</v>
      </c>
      <c r="C96" s="18">
        <v>38717</v>
      </c>
      <c r="D96">
        <v>27.5</v>
      </c>
      <c r="F96">
        <v>6</v>
      </c>
      <c r="H96" t="s">
        <v>9</v>
      </c>
      <c r="I96" t="s">
        <v>13</v>
      </c>
      <c r="J96" s="3">
        <f t="shared" ref="J96:J147" si="2">YEAR(C96)-YEAR(B96)</f>
        <v>6</v>
      </c>
      <c r="K96" s="3"/>
      <c r="L96" s="3"/>
      <c r="M96" s="3"/>
    </row>
    <row r="97" spans="1:13" x14ac:dyDescent="0.15">
      <c r="A97" t="s">
        <v>115</v>
      </c>
      <c r="B97" s="18">
        <v>36616</v>
      </c>
      <c r="C97" s="18">
        <v>38717</v>
      </c>
      <c r="D97">
        <v>17.5</v>
      </c>
      <c r="F97">
        <v>7</v>
      </c>
      <c r="H97" t="s">
        <v>9</v>
      </c>
      <c r="I97" t="s">
        <v>8</v>
      </c>
      <c r="J97" s="3">
        <f t="shared" si="2"/>
        <v>6</v>
      </c>
      <c r="K97" s="3"/>
      <c r="L97" s="3"/>
      <c r="M97" s="3"/>
    </row>
    <row r="98" spans="1:13" x14ac:dyDescent="0.15">
      <c r="A98" t="s">
        <v>116</v>
      </c>
      <c r="B98" s="18">
        <v>36616</v>
      </c>
      <c r="C98" s="18">
        <v>38717</v>
      </c>
      <c r="D98">
        <v>9</v>
      </c>
      <c r="F98">
        <v>7</v>
      </c>
      <c r="H98" t="s">
        <v>9</v>
      </c>
      <c r="I98" t="s">
        <v>8</v>
      </c>
      <c r="J98" s="3">
        <f t="shared" si="2"/>
        <v>6</v>
      </c>
      <c r="K98" s="3"/>
      <c r="L98" s="3"/>
      <c r="M98" s="3"/>
    </row>
    <row r="99" spans="1:13" x14ac:dyDescent="0.15">
      <c r="A99" t="s">
        <v>117</v>
      </c>
      <c r="B99" s="18">
        <v>36616</v>
      </c>
      <c r="C99" s="18">
        <v>38717</v>
      </c>
      <c r="D99">
        <v>8.5</v>
      </c>
      <c r="F99">
        <v>7</v>
      </c>
      <c r="H99" t="s">
        <v>9</v>
      </c>
      <c r="I99" t="s">
        <v>8</v>
      </c>
      <c r="J99" s="3">
        <f t="shared" si="2"/>
        <v>6</v>
      </c>
      <c r="K99" s="3"/>
      <c r="L99" s="3"/>
      <c r="M99" s="3"/>
    </row>
    <row r="100" spans="1:13" x14ac:dyDescent="0.15">
      <c r="A100" t="s">
        <v>118</v>
      </c>
      <c r="B100" s="18">
        <v>36616</v>
      </c>
      <c r="C100" s="18">
        <v>38717</v>
      </c>
      <c r="D100">
        <v>16.5</v>
      </c>
      <c r="E100">
        <v>4.8499999999999996</v>
      </c>
      <c r="F100">
        <v>7</v>
      </c>
      <c r="H100" t="s">
        <v>9</v>
      </c>
      <c r="I100" t="s">
        <v>8</v>
      </c>
      <c r="J100" s="3">
        <f t="shared" si="2"/>
        <v>6</v>
      </c>
      <c r="K100" s="3"/>
      <c r="L100" s="3"/>
      <c r="M100" s="3"/>
    </row>
    <row r="101" spans="1:13" x14ac:dyDescent="0.15">
      <c r="A101" t="s">
        <v>119</v>
      </c>
      <c r="B101" s="18">
        <v>36616</v>
      </c>
      <c r="C101" s="18">
        <v>38717</v>
      </c>
      <c r="D101">
        <v>18</v>
      </c>
      <c r="F101">
        <v>7</v>
      </c>
      <c r="H101" t="s">
        <v>9</v>
      </c>
      <c r="I101" t="s">
        <v>8</v>
      </c>
      <c r="J101" s="3">
        <f t="shared" si="2"/>
        <v>6</v>
      </c>
      <c r="K101" s="3"/>
      <c r="L101" s="3"/>
      <c r="M101" s="3"/>
    </row>
    <row r="102" spans="1:13" x14ac:dyDescent="0.15">
      <c r="A102" t="s">
        <v>120</v>
      </c>
      <c r="B102" s="18">
        <v>36616</v>
      </c>
      <c r="C102" s="18">
        <v>38717</v>
      </c>
      <c r="D102">
        <v>15.8</v>
      </c>
      <c r="F102">
        <v>7</v>
      </c>
      <c r="H102" t="s">
        <v>9</v>
      </c>
      <c r="I102" t="s">
        <v>8</v>
      </c>
      <c r="J102" s="3">
        <f t="shared" si="2"/>
        <v>6</v>
      </c>
      <c r="K102" s="3"/>
      <c r="L102" s="3"/>
      <c r="M102" s="3"/>
    </row>
    <row r="103" spans="1:13" x14ac:dyDescent="0.15">
      <c r="A103" t="s">
        <v>121</v>
      </c>
      <c r="B103" s="18">
        <v>36616</v>
      </c>
      <c r="C103" s="18">
        <v>38717</v>
      </c>
      <c r="D103">
        <v>14.2</v>
      </c>
      <c r="F103">
        <v>7</v>
      </c>
      <c r="H103" t="s">
        <v>9</v>
      </c>
      <c r="I103" t="s">
        <v>8</v>
      </c>
      <c r="J103" s="3">
        <f t="shared" si="2"/>
        <v>6</v>
      </c>
      <c r="K103" s="3"/>
      <c r="L103" s="3"/>
      <c r="M103" s="3"/>
    </row>
    <row r="104" spans="1:13" x14ac:dyDescent="0.15">
      <c r="A104" t="s">
        <v>122</v>
      </c>
      <c r="B104" s="18">
        <v>36616</v>
      </c>
      <c r="C104" s="18">
        <v>38717</v>
      </c>
      <c r="D104">
        <v>7.5</v>
      </c>
      <c r="F104">
        <v>7</v>
      </c>
      <c r="H104" t="s">
        <v>9</v>
      </c>
      <c r="I104" t="s">
        <v>8</v>
      </c>
      <c r="J104" s="3">
        <f t="shared" si="2"/>
        <v>6</v>
      </c>
      <c r="K104" s="3"/>
      <c r="L104" s="3"/>
      <c r="M104" s="3"/>
    </row>
    <row r="105" spans="1:13" x14ac:dyDescent="0.15">
      <c r="A105" t="s">
        <v>123</v>
      </c>
      <c r="B105" s="18">
        <v>36616</v>
      </c>
      <c r="C105" s="18">
        <v>38717</v>
      </c>
      <c r="D105">
        <v>28</v>
      </c>
      <c r="E105">
        <v>7.1</v>
      </c>
      <c r="F105">
        <v>7</v>
      </c>
      <c r="H105" t="s">
        <v>9</v>
      </c>
      <c r="I105" t="s">
        <v>13</v>
      </c>
      <c r="J105" s="3">
        <f t="shared" si="2"/>
        <v>6</v>
      </c>
      <c r="K105" s="3"/>
      <c r="L105" s="3"/>
      <c r="M105" s="3"/>
    </row>
    <row r="106" spans="1:13" x14ac:dyDescent="0.15">
      <c r="A106" t="s">
        <v>124</v>
      </c>
      <c r="B106" s="18">
        <v>36616</v>
      </c>
      <c r="C106" s="18">
        <v>38717</v>
      </c>
      <c r="D106">
        <v>7.6</v>
      </c>
      <c r="F106">
        <v>8</v>
      </c>
      <c r="H106" t="s">
        <v>9</v>
      </c>
      <c r="I106" t="s">
        <v>14</v>
      </c>
      <c r="J106" s="3">
        <f t="shared" si="2"/>
        <v>6</v>
      </c>
      <c r="K106" s="3"/>
      <c r="L106" s="3"/>
      <c r="M106" s="3"/>
    </row>
    <row r="107" spans="1:13" x14ac:dyDescent="0.15">
      <c r="A107" t="s">
        <v>125</v>
      </c>
      <c r="B107" s="18">
        <v>36616</v>
      </c>
      <c r="C107" s="18">
        <v>38717</v>
      </c>
      <c r="D107">
        <v>17.5</v>
      </c>
      <c r="F107">
        <v>8</v>
      </c>
      <c r="H107" t="s">
        <v>9</v>
      </c>
      <c r="I107" t="s">
        <v>14</v>
      </c>
      <c r="J107" s="3">
        <f t="shared" si="2"/>
        <v>6</v>
      </c>
      <c r="K107" s="3"/>
      <c r="L107" s="3"/>
      <c r="M107" s="3"/>
    </row>
    <row r="108" spans="1:13" x14ac:dyDescent="0.15">
      <c r="A108" t="s">
        <v>126</v>
      </c>
      <c r="B108" s="18">
        <v>36616</v>
      </c>
      <c r="C108" s="18">
        <v>38717</v>
      </c>
      <c r="D108">
        <v>13.5</v>
      </c>
      <c r="F108">
        <v>8</v>
      </c>
      <c r="H108" t="s">
        <v>9</v>
      </c>
      <c r="I108" t="s">
        <v>14</v>
      </c>
      <c r="J108" s="3">
        <f t="shared" si="2"/>
        <v>6</v>
      </c>
      <c r="K108" s="3"/>
      <c r="L108" s="3"/>
      <c r="M108" s="3"/>
    </row>
    <row r="109" spans="1:13" x14ac:dyDescent="0.15">
      <c r="A109" t="s">
        <v>127</v>
      </c>
      <c r="B109" s="18">
        <v>36616</v>
      </c>
      <c r="C109" s="18">
        <v>38717</v>
      </c>
      <c r="D109">
        <v>8</v>
      </c>
      <c r="F109">
        <v>8</v>
      </c>
      <c r="H109" t="s">
        <v>9</v>
      </c>
      <c r="I109" t="s">
        <v>14</v>
      </c>
      <c r="J109" s="3">
        <f t="shared" si="2"/>
        <v>6</v>
      </c>
      <c r="K109" s="3"/>
      <c r="L109" s="3"/>
      <c r="M109" s="3"/>
    </row>
    <row r="110" spans="1:13" x14ac:dyDescent="0.15">
      <c r="A110" t="s">
        <v>128</v>
      </c>
      <c r="B110" s="18">
        <v>36616</v>
      </c>
      <c r="C110" s="18">
        <v>38717</v>
      </c>
      <c r="D110">
        <v>9</v>
      </c>
      <c r="E110">
        <v>3</v>
      </c>
      <c r="F110">
        <v>8</v>
      </c>
      <c r="H110" t="s">
        <v>9</v>
      </c>
      <c r="I110" t="s">
        <v>14</v>
      </c>
      <c r="J110" s="3">
        <f t="shared" si="2"/>
        <v>6</v>
      </c>
      <c r="K110" s="3"/>
      <c r="L110" s="3"/>
      <c r="M110" s="3"/>
    </row>
    <row r="111" spans="1:13" x14ac:dyDescent="0.15">
      <c r="A111" t="s">
        <v>129</v>
      </c>
      <c r="B111" s="18">
        <v>36616</v>
      </c>
      <c r="C111" s="18">
        <v>38717</v>
      </c>
      <c r="D111">
        <v>25.5</v>
      </c>
      <c r="F111">
        <v>9</v>
      </c>
      <c r="H111" t="s">
        <v>9</v>
      </c>
      <c r="I111" t="s">
        <v>16</v>
      </c>
      <c r="J111" s="3">
        <f t="shared" si="2"/>
        <v>6</v>
      </c>
      <c r="K111" s="3"/>
      <c r="L111" s="3"/>
      <c r="M111" s="3"/>
    </row>
    <row r="112" spans="1:13" x14ac:dyDescent="0.15">
      <c r="A112" t="s">
        <v>130</v>
      </c>
      <c r="B112" s="18">
        <v>36616</v>
      </c>
      <c r="C112" s="18">
        <v>38717</v>
      </c>
      <c r="D112">
        <v>27.5</v>
      </c>
      <c r="F112">
        <v>9</v>
      </c>
      <c r="H112" t="s">
        <v>9</v>
      </c>
      <c r="I112" t="s">
        <v>16</v>
      </c>
      <c r="J112" s="3">
        <f t="shared" si="2"/>
        <v>6</v>
      </c>
      <c r="K112" s="3"/>
      <c r="L112" s="3"/>
      <c r="M112" s="3"/>
    </row>
    <row r="113" spans="1:13" x14ac:dyDescent="0.15">
      <c r="A113" t="s">
        <v>131</v>
      </c>
      <c r="B113" s="18">
        <v>36616</v>
      </c>
      <c r="C113" s="18">
        <v>38717</v>
      </c>
      <c r="D113">
        <v>21</v>
      </c>
      <c r="F113">
        <v>9</v>
      </c>
      <c r="H113" t="s">
        <v>9</v>
      </c>
      <c r="I113" t="s">
        <v>16</v>
      </c>
      <c r="J113" s="3">
        <f t="shared" si="2"/>
        <v>6</v>
      </c>
      <c r="K113" s="3"/>
      <c r="L113" s="3"/>
      <c r="M113" s="3"/>
    </row>
    <row r="114" spans="1:13" x14ac:dyDescent="0.15">
      <c r="A114" t="s">
        <v>132</v>
      </c>
      <c r="B114" s="18">
        <v>36616</v>
      </c>
      <c r="C114" s="18">
        <v>38717</v>
      </c>
      <c r="D114">
        <v>11</v>
      </c>
      <c r="E114">
        <v>3.95</v>
      </c>
      <c r="F114">
        <v>9</v>
      </c>
      <c r="H114" t="s">
        <v>9</v>
      </c>
      <c r="I114" t="s">
        <v>16</v>
      </c>
      <c r="J114" s="3">
        <f t="shared" si="2"/>
        <v>6</v>
      </c>
      <c r="K114" s="3"/>
      <c r="L114" s="3"/>
      <c r="M114" s="3"/>
    </row>
    <row r="115" spans="1:13" x14ac:dyDescent="0.15">
      <c r="A115" t="s">
        <v>133</v>
      </c>
      <c r="B115" s="18">
        <v>36616</v>
      </c>
      <c r="C115" s="18">
        <v>38717</v>
      </c>
      <c r="D115">
        <v>10</v>
      </c>
      <c r="F115">
        <v>9</v>
      </c>
      <c r="H115" t="s">
        <v>9</v>
      </c>
      <c r="I115" t="s">
        <v>16</v>
      </c>
      <c r="J115" s="3">
        <f t="shared" si="2"/>
        <v>6</v>
      </c>
      <c r="K115" s="3"/>
      <c r="L115" s="3"/>
      <c r="M115" s="3"/>
    </row>
    <row r="116" spans="1:13" x14ac:dyDescent="0.15">
      <c r="A116" t="s">
        <v>134</v>
      </c>
      <c r="B116" s="18">
        <v>36616</v>
      </c>
      <c r="C116" s="18">
        <v>38717</v>
      </c>
      <c r="D116">
        <v>23</v>
      </c>
      <c r="F116">
        <v>10</v>
      </c>
      <c r="H116" t="s">
        <v>9</v>
      </c>
      <c r="I116" t="s">
        <v>11</v>
      </c>
      <c r="J116" s="3">
        <f t="shared" si="2"/>
        <v>6</v>
      </c>
      <c r="K116" s="3"/>
      <c r="L116" s="3"/>
      <c r="M116" s="3"/>
    </row>
    <row r="117" spans="1:13" x14ac:dyDescent="0.15">
      <c r="A117" t="s">
        <v>135</v>
      </c>
      <c r="B117" s="18">
        <v>36616</v>
      </c>
      <c r="C117" s="18">
        <v>38717</v>
      </c>
      <c r="D117">
        <v>32</v>
      </c>
      <c r="F117">
        <v>10</v>
      </c>
      <c r="H117" t="s">
        <v>9</v>
      </c>
      <c r="I117" t="s">
        <v>11</v>
      </c>
      <c r="J117" s="3">
        <f t="shared" si="2"/>
        <v>6</v>
      </c>
      <c r="K117" s="3"/>
      <c r="L117" s="3"/>
      <c r="M117" s="3"/>
    </row>
    <row r="118" spans="1:13" x14ac:dyDescent="0.15">
      <c r="A118" t="s">
        <v>136</v>
      </c>
      <c r="B118" s="18">
        <v>36616</v>
      </c>
      <c r="C118" s="18">
        <v>38717</v>
      </c>
      <c r="D118">
        <v>29</v>
      </c>
      <c r="F118">
        <v>10</v>
      </c>
      <c r="H118" t="s">
        <v>9</v>
      </c>
      <c r="I118" t="s">
        <v>11</v>
      </c>
      <c r="J118" s="3">
        <f t="shared" si="2"/>
        <v>6</v>
      </c>
      <c r="K118" s="3"/>
      <c r="L118" s="3"/>
      <c r="M118" s="3"/>
    </row>
    <row r="119" spans="1:13" x14ac:dyDescent="0.15">
      <c r="A119" t="s">
        <v>137</v>
      </c>
      <c r="B119" s="18">
        <v>36616</v>
      </c>
      <c r="C119" s="18">
        <v>38717</v>
      </c>
      <c r="D119">
        <v>28.5</v>
      </c>
      <c r="E119">
        <v>4.95</v>
      </c>
      <c r="F119">
        <v>10</v>
      </c>
      <c r="H119" t="s">
        <v>9</v>
      </c>
      <c r="I119" t="s">
        <v>11</v>
      </c>
      <c r="J119" s="3">
        <f t="shared" si="2"/>
        <v>6</v>
      </c>
      <c r="K119" s="3"/>
      <c r="L119" s="3"/>
      <c r="M119" s="3"/>
    </row>
    <row r="120" spans="1:13" x14ac:dyDescent="0.15">
      <c r="A120" t="s">
        <v>138</v>
      </c>
      <c r="B120" s="18">
        <v>36616</v>
      </c>
      <c r="C120" s="18">
        <v>38717</v>
      </c>
      <c r="D120">
        <v>10</v>
      </c>
      <c r="F120">
        <v>10</v>
      </c>
      <c r="H120" t="s">
        <v>9</v>
      </c>
      <c r="I120" t="s">
        <v>11</v>
      </c>
      <c r="J120" s="3">
        <f t="shared" si="2"/>
        <v>6</v>
      </c>
      <c r="K120" s="3"/>
      <c r="L120" s="3"/>
      <c r="M120" s="3"/>
    </row>
    <row r="121" spans="1:13" x14ac:dyDescent="0.15">
      <c r="A121" t="s">
        <v>139</v>
      </c>
      <c r="B121" s="18">
        <v>36616</v>
      </c>
      <c r="C121" s="18">
        <v>38717</v>
      </c>
      <c r="D121">
        <v>23</v>
      </c>
      <c r="F121">
        <v>10</v>
      </c>
      <c r="H121" t="s">
        <v>9</v>
      </c>
      <c r="I121" t="s">
        <v>11</v>
      </c>
      <c r="J121" s="3">
        <f t="shared" si="2"/>
        <v>6</v>
      </c>
      <c r="K121" s="3"/>
      <c r="L121" s="3"/>
      <c r="M121" s="3"/>
    </row>
    <row r="122" spans="1:13" x14ac:dyDescent="0.15">
      <c r="A122" t="s">
        <v>142</v>
      </c>
      <c r="B122" s="18">
        <v>33358</v>
      </c>
      <c r="C122" s="18">
        <v>38717</v>
      </c>
      <c r="D122">
        <v>83</v>
      </c>
      <c r="E122">
        <v>12.3</v>
      </c>
      <c r="F122">
        <v>10</v>
      </c>
      <c r="H122" t="s">
        <v>9</v>
      </c>
      <c r="I122" t="s">
        <v>11</v>
      </c>
      <c r="J122" s="3">
        <f t="shared" si="2"/>
        <v>15</v>
      </c>
      <c r="K122" s="3"/>
      <c r="L122" s="3"/>
      <c r="M122" s="3"/>
    </row>
    <row r="123" spans="1:13" x14ac:dyDescent="0.15">
      <c r="A123" t="s">
        <v>143</v>
      </c>
      <c r="B123" s="18">
        <v>34819</v>
      </c>
      <c r="C123" s="18">
        <v>39084</v>
      </c>
      <c r="D123">
        <v>87</v>
      </c>
      <c r="E123">
        <v>21.1</v>
      </c>
      <c r="F123">
        <v>0</v>
      </c>
      <c r="G123">
        <v>4</v>
      </c>
      <c r="H123" t="s">
        <v>7</v>
      </c>
      <c r="I123" t="s">
        <v>146</v>
      </c>
      <c r="J123" s="3">
        <f t="shared" si="2"/>
        <v>12</v>
      </c>
      <c r="K123" s="3"/>
    </row>
    <row r="124" spans="1:13" x14ac:dyDescent="0.15">
      <c r="A124" t="s">
        <v>37</v>
      </c>
      <c r="B124" s="18">
        <v>34819</v>
      </c>
      <c r="C124" s="18">
        <v>39084</v>
      </c>
      <c r="D124">
        <v>43</v>
      </c>
      <c r="F124">
        <v>1</v>
      </c>
      <c r="G124">
        <v>1</v>
      </c>
      <c r="H124" t="s">
        <v>7</v>
      </c>
      <c r="I124" t="s">
        <v>146</v>
      </c>
      <c r="J124" s="3">
        <f t="shared" si="2"/>
        <v>12</v>
      </c>
      <c r="K124" s="3"/>
    </row>
    <row r="125" spans="1:13" x14ac:dyDescent="0.15">
      <c r="A125" t="s">
        <v>53</v>
      </c>
      <c r="B125" s="18">
        <v>34819</v>
      </c>
      <c r="C125" s="18">
        <v>39084</v>
      </c>
      <c r="D125">
        <v>65.5</v>
      </c>
      <c r="F125">
        <v>1</v>
      </c>
      <c r="G125">
        <v>2</v>
      </c>
      <c r="H125" t="s">
        <v>7</v>
      </c>
      <c r="I125" t="s">
        <v>16</v>
      </c>
      <c r="J125" s="3">
        <f t="shared" si="2"/>
        <v>12</v>
      </c>
      <c r="K125" s="3"/>
    </row>
    <row r="126" spans="1:13" x14ac:dyDescent="0.15">
      <c r="A126" t="s">
        <v>45</v>
      </c>
      <c r="B126" s="18">
        <v>34819</v>
      </c>
      <c r="C126" s="18">
        <v>39084</v>
      </c>
      <c r="D126">
        <v>58</v>
      </c>
      <c r="F126">
        <v>1</v>
      </c>
      <c r="G126">
        <v>3</v>
      </c>
      <c r="H126" t="s">
        <v>7</v>
      </c>
      <c r="I126" t="s">
        <v>147</v>
      </c>
      <c r="J126" s="3">
        <f t="shared" si="2"/>
        <v>12</v>
      </c>
      <c r="K126" s="3"/>
    </row>
    <row r="127" spans="1:13" x14ac:dyDescent="0.15">
      <c r="A127" t="s">
        <v>34</v>
      </c>
      <c r="B127" s="18">
        <v>34819</v>
      </c>
      <c r="C127" s="18">
        <v>39084</v>
      </c>
      <c r="D127">
        <v>32</v>
      </c>
      <c r="F127">
        <v>2</v>
      </c>
      <c r="G127">
        <v>1</v>
      </c>
      <c r="H127" t="s">
        <v>7</v>
      </c>
      <c r="I127" t="s">
        <v>147</v>
      </c>
      <c r="J127" s="3">
        <f t="shared" si="2"/>
        <v>12</v>
      </c>
      <c r="K127" s="3"/>
    </row>
    <row r="128" spans="1:13" x14ac:dyDescent="0.15">
      <c r="A128" t="s">
        <v>50</v>
      </c>
      <c r="B128" s="18">
        <v>34819</v>
      </c>
      <c r="C128" s="18">
        <v>39084</v>
      </c>
      <c r="D128">
        <v>68</v>
      </c>
      <c r="F128">
        <v>2</v>
      </c>
      <c r="G128">
        <v>3</v>
      </c>
      <c r="H128" t="s">
        <v>7</v>
      </c>
      <c r="I128" t="s">
        <v>146</v>
      </c>
      <c r="J128" s="3">
        <f t="shared" si="2"/>
        <v>12</v>
      </c>
      <c r="K128" s="3"/>
    </row>
    <row r="129" spans="1:12" x14ac:dyDescent="0.15">
      <c r="A129" t="s">
        <v>51</v>
      </c>
      <c r="B129" s="18">
        <v>34819</v>
      </c>
      <c r="C129" s="18">
        <v>39084</v>
      </c>
      <c r="D129">
        <v>64.5</v>
      </c>
      <c r="F129">
        <v>2</v>
      </c>
      <c r="G129">
        <v>4</v>
      </c>
      <c r="H129" t="s">
        <v>7</v>
      </c>
      <c r="I129" t="s">
        <v>147</v>
      </c>
      <c r="J129" s="3">
        <f t="shared" si="2"/>
        <v>12</v>
      </c>
      <c r="K129" s="3"/>
    </row>
    <row r="130" spans="1:12" x14ac:dyDescent="0.15">
      <c r="A130" t="s">
        <v>43</v>
      </c>
      <c r="B130" s="18">
        <v>34819</v>
      </c>
      <c r="C130" s="18">
        <v>39084</v>
      </c>
      <c r="D130">
        <v>53</v>
      </c>
      <c r="F130">
        <v>3</v>
      </c>
      <c r="G130">
        <v>1</v>
      </c>
      <c r="H130" t="s">
        <v>7</v>
      </c>
      <c r="I130" t="s">
        <v>8</v>
      </c>
      <c r="J130" s="3">
        <f t="shared" si="2"/>
        <v>12</v>
      </c>
      <c r="K130" s="3"/>
    </row>
    <row r="131" spans="1:12" x14ac:dyDescent="0.15">
      <c r="A131" t="s">
        <v>46</v>
      </c>
      <c r="B131" s="18">
        <v>34819</v>
      </c>
      <c r="C131" s="18">
        <v>39084</v>
      </c>
      <c r="D131">
        <v>57.5</v>
      </c>
      <c r="E131">
        <v>18</v>
      </c>
      <c r="F131">
        <v>3</v>
      </c>
      <c r="G131">
        <v>2</v>
      </c>
      <c r="H131" t="s">
        <v>7</v>
      </c>
      <c r="I131" t="s">
        <v>146</v>
      </c>
      <c r="J131" s="3">
        <f t="shared" si="2"/>
        <v>12</v>
      </c>
      <c r="K131" s="3"/>
    </row>
    <row r="132" spans="1:12" x14ac:dyDescent="0.15">
      <c r="A132" t="s">
        <v>35</v>
      </c>
      <c r="B132" s="18">
        <v>34819</v>
      </c>
      <c r="C132" s="18">
        <v>39084</v>
      </c>
      <c r="D132">
        <v>39</v>
      </c>
      <c r="F132">
        <v>3</v>
      </c>
      <c r="G132">
        <v>3</v>
      </c>
      <c r="H132" t="s">
        <v>7</v>
      </c>
      <c r="I132" t="s">
        <v>146</v>
      </c>
      <c r="J132" s="3">
        <f>YEAR(C132)-YEAR(B132)</f>
        <v>12</v>
      </c>
      <c r="K132" s="3"/>
      <c r="L132" t="s">
        <v>145</v>
      </c>
    </row>
    <row r="133" spans="1:12" x14ac:dyDescent="0.15">
      <c r="A133" t="s">
        <v>40</v>
      </c>
      <c r="B133" s="18">
        <v>34819</v>
      </c>
      <c r="C133" s="18">
        <v>39084</v>
      </c>
      <c r="D133">
        <v>51</v>
      </c>
      <c r="F133">
        <v>4</v>
      </c>
      <c r="G133">
        <v>3</v>
      </c>
      <c r="H133" t="s">
        <v>7</v>
      </c>
      <c r="I133" t="s">
        <v>146</v>
      </c>
      <c r="J133" s="3">
        <f t="shared" si="2"/>
        <v>12</v>
      </c>
      <c r="K133" s="3"/>
    </row>
    <row r="134" spans="1:12" x14ac:dyDescent="0.15">
      <c r="A134" t="s">
        <v>44</v>
      </c>
      <c r="B134" s="18">
        <v>34819</v>
      </c>
      <c r="C134" s="18">
        <v>39084</v>
      </c>
      <c r="D134">
        <v>52.5</v>
      </c>
      <c r="F134">
        <v>4</v>
      </c>
      <c r="G134">
        <v>5</v>
      </c>
      <c r="H134" t="s">
        <v>7</v>
      </c>
      <c r="I134" t="s">
        <v>147</v>
      </c>
      <c r="J134" s="3">
        <f t="shared" si="2"/>
        <v>12</v>
      </c>
      <c r="K134" s="3"/>
    </row>
    <row r="135" spans="1:12" x14ac:dyDescent="0.15">
      <c r="A135" t="s">
        <v>39</v>
      </c>
      <c r="B135" s="18">
        <v>34819</v>
      </c>
      <c r="C135" s="18">
        <v>39084</v>
      </c>
      <c r="D135">
        <v>40.5</v>
      </c>
      <c r="F135">
        <v>5</v>
      </c>
      <c r="G135">
        <v>2</v>
      </c>
      <c r="H135" t="s">
        <v>7</v>
      </c>
      <c r="I135" t="s">
        <v>148</v>
      </c>
      <c r="J135" s="3">
        <f t="shared" si="2"/>
        <v>12</v>
      </c>
      <c r="K135" s="3"/>
    </row>
    <row r="136" spans="1:12" x14ac:dyDescent="0.15">
      <c r="A136" t="s">
        <v>49</v>
      </c>
      <c r="B136" s="18">
        <v>34819</v>
      </c>
      <c r="C136" s="18">
        <v>39084</v>
      </c>
      <c r="D136">
        <v>64</v>
      </c>
      <c r="F136">
        <v>5</v>
      </c>
      <c r="G136">
        <v>3</v>
      </c>
      <c r="H136" t="s">
        <v>7</v>
      </c>
      <c r="I136" t="s">
        <v>8</v>
      </c>
      <c r="J136" s="3">
        <f t="shared" si="2"/>
        <v>12</v>
      </c>
      <c r="K136" s="3"/>
    </row>
    <row r="137" spans="1:12" x14ac:dyDescent="0.15">
      <c r="A137" t="s">
        <v>27</v>
      </c>
      <c r="B137" s="18">
        <v>34819</v>
      </c>
      <c r="C137" s="18">
        <v>39084</v>
      </c>
      <c r="D137">
        <v>25</v>
      </c>
      <c r="F137">
        <v>5</v>
      </c>
      <c r="G137">
        <v>4</v>
      </c>
      <c r="H137" t="s">
        <v>7</v>
      </c>
      <c r="I137" t="s">
        <v>16</v>
      </c>
      <c r="J137" s="3">
        <f t="shared" si="2"/>
        <v>12</v>
      </c>
      <c r="K137" s="3"/>
    </row>
    <row r="138" spans="1:12" x14ac:dyDescent="0.15">
      <c r="A138" t="s">
        <v>23</v>
      </c>
      <c r="B138" s="18">
        <v>34819</v>
      </c>
      <c r="C138" s="18">
        <v>39084</v>
      </c>
      <c r="D138">
        <v>10</v>
      </c>
      <c r="F138">
        <v>6</v>
      </c>
      <c r="G138">
        <v>1</v>
      </c>
      <c r="H138" t="s">
        <v>7</v>
      </c>
      <c r="I138" t="s">
        <v>16</v>
      </c>
      <c r="J138" s="3">
        <f t="shared" si="2"/>
        <v>12</v>
      </c>
      <c r="K138" s="3"/>
    </row>
    <row r="139" spans="1:12" x14ac:dyDescent="0.15">
      <c r="A139" t="s">
        <v>54</v>
      </c>
      <c r="B139" s="18">
        <v>34819</v>
      </c>
      <c r="C139" s="18">
        <v>39084</v>
      </c>
      <c r="D139">
        <v>73.5</v>
      </c>
      <c r="F139">
        <v>6</v>
      </c>
      <c r="G139">
        <v>5</v>
      </c>
      <c r="H139" t="s">
        <v>7</v>
      </c>
      <c r="I139" t="s">
        <v>8</v>
      </c>
      <c r="J139" s="3">
        <f t="shared" si="2"/>
        <v>12</v>
      </c>
      <c r="K139" s="3"/>
    </row>
    <row r="140" spans="1:12" x14ac:dyDescent="0.15">
      <c r="A140" t="s">
        <v>24</v>
      </c>
      <c r="B140" s="18">
        <v>34819</v>
      </c>
      <c r="C140" s="18">
        <v>39084</v>
      </c>
      <c r="D140">
        <v>13.5</v>
      </c>
      <c r="F140">
        <v>6</v>
      </c>
      <c r="G140">
        <v>6</v>
      </c>
      <c r="H140" t="s">
        <v>7</v>
      </c>
      <c r="I140" t="s">
        <v>16</v>
      </c>
      <c r="J140" s="3">
        <f t="shared" si="2"/>
        <v>12</v>
      </c>
      <c r="K140" s="3"/>
    </row>
    <row r="141" spans="1:12" x14ac:dyDescent="0.15">
      <c r="A141" t="s">
        <v>31</v>
      </c>
      <c r="B141" s="18">
        <v>34819</v>
      </c>
      <c r="C141" s="18">
        <v>39084</v>
      </c>
      <c r="D141">
        <v>33</v>
      </c>
      <c r="F141">
        <v>7</v>
      </c>
      <c r="G141">
        <v>2</v>
      </c>
      <c r="H141" t="s">
        <v>7</v>
      </c>
      <c r="I141" t="s">
        <v>147</v>
      </c>
      <c r="J141" s="3">
        <f t="shared" si="2"/>
        <v>12</v>
      </c>
      <c r="K141" s="3"/>
    </row>
    <row r="142" spans="1:12" x14ac:dyDescent="0.15">
      <c r="A142" t="s">
        <v>48</v>
      </c>
      <c r="B142" s="18">
        <v>34819</v>
      </c>
      <c r="C142" s="18">
        <v>39084</v>
      </c>
      <c r="D142">
        <v>54</v>
      </c>
      <c r="F142">
        <v>7</v>
      </c>
      <c r="G142">
        <v>3</v>
      </c>
      <c r="H142" t="s">
        <v>7</v>
      </c>
      <c r="I142" t="s">
        <v>146</v>
      </c>
      <c r="J142" s="3">
        <f t="shared" si="2"/>
        <v>12</v>
      </c>
      <c r="K142" s="3"/>
    </row>
    <row r="143" spans="1:12" x14ac:dyDescent="0.15">
      <c r="A143" t="s">
        <v>26</v>
      </c>
      <c r="B143" s="18">
        <v>34819</v>
      </c>
      <c r="C143" s="18">
        <v>39084</v>
      </c>
      <c r="D143">
        <v>25.5</v>
      </c>
      <c r="F143">
        <v>7</v>
      </c>
      <c r="G143">
        <v>4</v>
      </c>
      <c r="H143" t="s">
        <v>7</v>
      </c>
      <c r="I143" t="s">
        <v>16</v>
      </c>
      <c r="J143" s="3">
        <f t="shared" si="2"/>
        <v>12</v>
      </c>
      <c r="K143" s="3"/>
    </row>
    <row r="144" spans="1:12" x14ac:dyDescent="0.15">
      <c r="A144" t="s">
        <v>28</v>
      </c>
      <c r="B144" s="18">
        <v>34819</v>
      </c>
      <c r="C144" s="18">
        <v>39084</v>
      </c>
      <c r="D144">
        <v>28</v>
      </c>
      <c r="F144">
        <v>7</v>
      </c>
      <c r="G144">
        <v>5</v>
      </c>
      <c r="H144" t="s">
        <v>7</v>
      </c>
      <c r="I144" t="s">
        <v>16</v>
      </c>
      <c r="J144" s="3">
        <f t="shared" si="2"/>
        <v>12</v>
      </c>
      <c r="K144" s="3"/>
    </row>
    <row r="145" spans="1:11" x14ac:dyDescent="0.15">
      <c r="A145" t="s">
        <v>41</v>
      </c>
      <c r="B145" s="18">
        <v>34819</v>
      </c>
      <c r="C145" s="18">
        <v>39084</v>
      </c>
      <c r="D145">
        <v>50</v>
      </c>
      <c r="F145">
        <v>7</v>
      </c>
      <c r="G145">
        <v>6</v>
      </c>
      <c r="H145" t="s">
        <v>7</v>
      </c>
      <c r="I145" t="s">
        <v>146</v>
      </c>
      <c r="J145" s="3">
        <f t="shared" si="2"/>
        <v>12</v>
      </c>
      <c r="K145" s="3"/>
    </row>
    <row r="146" spans="1:11" x14ac:dyDescent="0.15">
      <c r="A146" t="s">
        <v>29</v>
      </c>
      <c r="B146" s="18">
        <v>34819</v>
      </c>
      <c r="C146" s="18">
        <v>39084</v>
      </c>
      <c r="D146">
        <v>32</v>
      </c>
      <c r="F146">
        <v>8</v>
      </c>
      <c r="G146">
        <v>2</v>
      </c>
      <c r="H146" t="s">
        <v>7</v>
      </c>
      <c r="I146" t="s">
        <v>16</v>
      </c>
      <c r="J146" s="3">
        <f t="shared" si="2"/>
        <v>12</v>
      </c>
      <c r="K146" s="3"/>
    </row>
    <row r="147" spans="1:11" x14ac:dyDescent="0.15">
      <c r="A147" t="s">
        <v>47</v>
      </c>
      <c r="B147" s="18">
        <v>34819</v>
      </c>
      <c r="C147" s="18">
        <v>39084</v>
      </c>
      <c r="D147">
        <v>57.5</v>
      </c>
      <c r="F147">
        <v>8</v>
      </c>
      <c r="G147">
        <v>4</v>
      </c>
      <c r="H147" t="s">
        <v>7</v>
      </c>
      <c r="I147" t="s">
        <v>146</v>
      </c>
      <c r="J147" s="3">
        <f t="shared" si="2"/>
        <v>12</v>
      </c>
      <c r="K147" s="3"/>
    </row>
    <row r="148" spans="1:11" x14ac:dyDescent="0.15">
      <c r="A148" t="s">
        <v>52</v>
      </c>
      <c r="B148" s="18">
        <v>34819</v>
      </c>
      <c r="C148" s="18">
        <v>39084</v>
      </c>
      <c r="D148">
        <v>69.5</v>
      </c>
      <c r="E148">
        <v>20.5</v>
      </c>
      <c r="F148">
        <v>8</v>
      </c>
      <c r="G148">
        <v>6</v>
      </c>
      <c r="H148" t="s">
        <v>7</v>
      </c>
      <c r="I148" t="s">
        <v>8</v>
      </c>
      <c r="J148" s="3">
        <f>YEAR(C148)-YEAR(B148)</f>
        <v>12</v>
      </c>
      <c r="K148" s="3"/>
    </row>
    <row r="149" spans="1:11" x14ac:dyDescent="0.15">
      <c r="A149" t="s">
        <v>36</v>
      </c>
      <c r="B149" s="18">
        <v>34819</v>
      </c>
      <c r="C149" s="18">
        <v>39084</v>
      </c>
      <c r="D149">
        <v>40</v>
      </c>
      <c r="F149">
        <v>8</v>
      </c>
      <c r="G149">
        <v>8</v>
      </c>
      <c r="H149" t="s">
        <v>7</v>
      </c>
      <c r="I149" t="s">
        <v>16</v>
      </c>
      <c r="J149" s="3">
        <f>YEAR(C149)-YEAR(B149)</f>
        <v>12</v>
      </c>
      <c r="K149" s="3"/>
    </row>
    <row r="150" spans="1:11" x14ac:dyDescent="0.15">
      <c r="A150" t="s">
        <v>38</v>
      </c>
      <c r="B150" s="18">
        <v>34819</v>
      </c>
      <c r="C150" s="18">
        <v>39084</v>
      </c>
      <c r="D150">
        <v>42</v>
      </c>
      <c r="F150">
        <v>9</v>
      </c>
      <c r="G150">
        <v>4</v>
      </c>
      <c r="H150" t="s">
        <v>7</v>
      </c>
      <c r="I150" t="s">
        <v>146</v>
      </c>
      <c r="J150" s="3">
        <f>YEAR(C150)-YEAR(B150)</f>
        <v>12</v>
      </c>
      <c r="K150" s="3"/>
    </row>
    <row r="151" spans="1:11" x14ac:dyDescent="0.15">
      <c r="A151" t="s">
        <v>33</v>
      </c>
      <c r="B151" s="18">
        <v>34819</v>
      </c>
      <c r="C151" s="18">
        <v>39084</v>
      </c>
      <c r="D151">
        <v>37.5</v>
      </c>
      <c r="F151">
        <v>9</v>
      </c>
      <c r="G151">
        <v>5</v>
      </c>
      <c r="H151" t="s">
        <v>7</v>
      </c>
      <c r="I151" t="s">
        <v>8</v>
      </c>
      <c r="J151" s="3">
        <f>YEAR(C151)-YEAR(B151)</f>
        <v>12</v>
      </c>
      <c r="K151" s="3"/>
    </row>
    <row r="152" spans="1:11" x14ac:dyDescent="0.15">
      <c r="A152" t="s">
        <v>42</v>
      </c>
      <c r="B152" s="18">
        <v>34819</v>
      </c>
      <c r="C152" s="18">
        <v>39084</v>
      </c>
      <c r="D152">
        <v>51</v>
      </c>
      <c r="F152">
        <v>9</v>
      </c>
      <c r="G152">
        <v>6</v>
      </c>
      <c r="H152" t="s">
        <v>7</v>
      </c>
      <c r="I152" t="s">
        <v>146</v>
      </c>
      <c r="J152" s="3">
        <f>YEAR(C152)-YEAR(B152)</f>
        <v>12</v>
      </c>
      <c r="K152" s="3"/>
    </row>
    <row r="153" spans="1:11" x14ac:dyDescent="0.15">
      <c r="A153" t="s">
        <v>30</v>
      </c>
      <c r="B153" s="18">
        <v>34819</v>
      </c>
      <c r="C153" s="18">
        <v>39084</v>
      </c>
      <c r="D153">
        <v>34</v>
      </c>
      <c r="F153">
        <v>9</v>
      </c>
      <c r="G153">
        <v>7</v>
      </c>
      <c r="H153" t="s">
        <v>7</v>
      </c>
      <c r="I153" t="s">
        <v>146</v>
      </c>
      <c r="J153" s="3">
        <f t="shared" ref="J153:J218" si="3">YEAR(C153)-YEAR(B153)</f>
        <v>12</v>
      </c>
      <c r="K153" s="3"/>
    </row>
    <row r="154" spans="1:11" x14ac:dyDescent="0.15">
      <c r="A154" t="s">
        <v>32</v>
      </c>
      <c r="B154" s="18">
        <v>34819</v>
      </c>
      <c r="C154" s="18">
        <v>39084</v>
      </c>
      <c r="D154">
        <v>34.5</v>
      </c>
      <c r="F154">
        <v>9</v>
      </c>
      <c r="G154">
        <v>8</v>
      </c>
      <c r="H154" t="s">
        <v>7</v>
      </c>
      <c r="I154" t="s">
        <v>147</v>
      </c>
      <c r="J154" s="3">
        <f t="shared" si="3"/>
        <v>12</v>
      </c>
      <c r="K154" s="3"/>
    </row>
    <row r="155" spans="1:11" x14ac:dyDescent="0.15">
      <c r="A155" t="s">
        <v>25</v>
      </c>
      <c r="B155" s="18">
        <v>34819</v>
      </c>
      <c r="C155" s="18">
        <v>39084</v>
      </c>
      <c r="D155">
        <v>23</v>
      </c>
      <c r="F155">
        <v>10</v>
      </c>
      <c r="G155">
        <v>4</v>
      </c>
      <c r="H155" t="s">
        <v>7</v>
      </c>
      <c r="I155" t="s">
        <v>16</v>
      </c>
      <c r="J155" s="3">
        <f t="shared" si="3"/>
        <v>12</v>
      </c>
      <c r="K155" s="3"/>
    </row>
    <row r="156" spans="1:11" x14ac:dyDescent="0.15">
      <c r="A156" t="s">
        <v>55</v>
      </c>
      <c r="B156" s="18">
        <v>35246</v>
      </c>
      <c r="C156" s="18">
        <v>39084</v>
      </c>
      <c r="D156">
        <v>58.5</v>
      </c>
      <c r="F156">
        <v>0</v>
      </c>
      <c r="H156" t="s">
        <v>9</v>
      </c>
      <c r="I156" t="s">
        <v>10</v>
      </c>
      <c r="J156" s="3">
        <f t="shared" si="3"/>
        <v>11</v>
      </c>
      <c r="K156" s="3"/>
    </row>
    <row r="157" spans="1:11" x14ac:dyDescent="0.15">
      <c r="A157" t="s">
        <v>56</v>
      </c>
      <c r="B157" s="18">
        <v>35246</v>
      </c>
      <c r="C157" s="18">
        <v>39084</v>
      </c>
      <c r="D157">
        <v>10</v>
      </c>
      <c r="F157">
        <v>0</v>
      </c>
      <c r="H157" t="s">
        <v>9</v>
      </c>
      <c r="I157" t="s">
        <v>15</v>
      </c>
      <c r="J157" s="3">
        <f t="shared" si="3"/>
        <v>11</v>
      </c>
      <c r="K157" s="3"/>
    </row>
    <row r="158" spans="1:11" x14ac:dyDescent="0.15">
      <c r="A158" t="s">
        <v>140</v>
      </c>
      <c r="B158" s="18">
        <v>35246</v>
      </c>
      <c r="C158" s="18">
        <v>39084</v>
      </c>
      <c r="D158">
        <v>60</v>
      </c>
      <c r="F158">
        <v>0</v>
      </c>
      <c r="H158" t="s">
        <v>9</v>
      </c>
      <c r="I158" t="s">
        <v>11</v>
      </c>
      <c r="J158" s="3">
        <f t="shared" si="3"/>
        <v>11</v>
      </c>
      <c r="K158" s="3"/>
    </row>
    <row r="159" spans="1:11" x14ac:dyDescent="0.15">
      <c r="A159" t="s">
        <v>141</v>
      </c>
      <c r="B159" s="18">
        <v>35246</v>
      </c>
      <c r="C159" s="18">
        <v>39084</v>
      </c>
      <c r="D159">
        <v>67</v>
      </c>
      <c r="F159">
        <v>0</v>
      </c>
      <c r="H159" t="s">
        <v>9</v>
      </c>
      <c r="I159" t="s">
        <v>11</v>
      </c>
      <c r="J159" s="3">
        <f t="shared" si="3"/>
        <v>11</v>
      </c>
      <c r="K159" s="3"/>
    </row>
    <row r="160" spans="1:11" x14ac:dyDescent="0.15">
      <c r="A160" t="s">
        <v>57</v>
      </c>
      <c r="B160" s="18">
        <v>36616</v>
      </c>
      <c r="C160" s="18">
        <v>39084</v>
      </c>
      <c r="D160">
        <v>51.5</v>
      </c>
      <c r="E160">
        <v>9.6</v>
      </c>
      <c r="F160">
        <v>1</v>
      </c>
      <c r="H160" t="s">
        <v>9</v>
      </c>
      <c r="I160" t="s">
        <v>11</v>
      </c>
      <c r="J160" s="3">
        <f t="shared" si="3"/>
        <v>7</v>
      </c>
      <c r="K160" s="3"/>
    </row>
    <row r="161" spans="1:11" x14ac:dyDescent="0.15">
      <c r="A161" t="s">
        <v>58</v>
      </c>
      <c r="B161" s="18">
        <v>36616</v>
      </c>
      <c r="C161" s="18">
        <v>39084</v>
      </c>
      <c r="D161">
        <v>31</v>
      </c>
      <c r="E161">
        <v>7</v>
      </c>
      <c r="F161">
        <v>1</v>
      </c>
      <c r="H161" t="s">
        <v>9</v>
      </c>
      <c r="I161" t="s">
        <v>11</v>
      </c>
      <c r="J161" s="3">
        <f t="shared" si="3"/>
        <v>7</v>
      </c>
      <c r="K161" s="3"/>
    </row>
    <row r="162" spans="1:11" x14ac:dyDescent="0.15">
      <c r="A162" t="s">
        <v>59</v>
      </c>
      <c r="B162" s="18">
        <v>36616</v>
      </c>
      <c r="C162" s="18">
        <v>39084</v>
      </c>
      <c r="D162">
        <v>8.5</v>
      </c>
      <c r="E162">
        <v>2.8</v>
      </c>
      <c r="F162">
        <v>1</v>
      </c>
      <c r="H162" t="s">
        <v>9</v>
      </c>
      <c r="I162" t="s">
        <v>12</v>
      </c>
      <c r="J162" s="3">
        <f t="shared" si="3"/>
        <v>7</v>
      </c>
      <c r="K162" s="3"/>
    </row>
    <row r="163" spans="1:11" x14ac:dyDescent="0.15">
      <c r="A163" t="s">
        <v>60</v>
      </c>
      <c r="B163" s="18">
        <v>36616</v>
      </c>
      <c r="C163" s="18">
        <v>39084</v>
      </c>
      <c r="D163">
        <v>10.5</v>
      </c>
      <c r="F163">
        <v>1</v>
      </c>
      <c r="H163" t="s">
        <v>9</v>
      </c>
      <c r="I163" t="s">
        <v>11</v>
      </c>
      <c r="J163" s="3">
        <f t="shared" si="3"/>
        <v>7</v>
      </c>
      <c r="K163" s="3"/>
    </row>
    <row r="164" spans="1:11" x14ac:dyDescent="0.15">
      <c r="A164" t="s">
        <v>61</v>
      </c>
      <c r="B164" s="18">
        <v>36616</v>
      </c>
      <c r="C164" s="18">
        <v>39084</v>
      </c>
      <c r="D164">
        <v>10.5</v>
      </c>
      <c r="F164">
        <v>1</v>
      </c>
      <c r="H164" t="s">
        <v>9</v>
      </c>
      <c r="I164" t="s">
        <v>12</v>
      </c>
      <c r="J164" s="3">
        <f t="shared" si="3"/>
        <v>7</v>
      </c>
      <c r="K164" s="3"/>
    </row>
    <row r="165" spans="1:11" x14ac:dyDescent="0.15">
      <c r="A165" t="s">
        <v>62</v>
      </c>
      <c r="B165" s="18">
        <v>36616</v>
      </c>
      <c r="C165" s="18">
        <v>39084</v>
      </c>
      <c r="D165">
        <v>29</v>
      </c>
      <c r="F165">
        <v>1</v>
      </c>
      <c r="H165" t="s">
        <v>9</v>
      </c>
      <c r="I165" t="s">
        <v>12</v>
      </c>
      <c r="J165" s="3">
        <f>YEAR(C165)-YEAR(B165)</f>
        <v>7</v>
      </c>
      <c r="K165" s="3"/>
    </row>
    <row r="166" spans="1:11" x14ac:dyDescent="0.15">
      <c r="A166" t="s">
        <v>63</v>
      </c>
      <c r="B166" s="18">
        <v>36616</v>
      </c>
      <c r="C166" s="18">
        <v>39084</v>
      </c>
      <c r="D166">
        <v>8</v>
      </c>
      <c r="F166">
        <v>2</v>
      </c>
      <c r="H166" t="s">
        <v>9</v>
      </c>
      <c r="I166" t="s">
        <v>10</v>
      </c>
      <c r="J166" s="3">
        <f t="shared" si="3"/>
        <v>7</v>
      </c>
      <c r="K166" s="3"/>
    </row>
    <row r="167" spans="1:11" x14ac:dyDescent="0.15">
      <c r="A167" t="s">
        <v>64</v>
      </c>
      <c r="B167" s="18">
        <v>36616</v>
      </c>
      <c r="C167" s="18">
        <v>39084</v>
      </c>
      <c r="D167">
        <v>10</v>
      </c>
      <c r="F167">
        <v>2</v>
      </c>
      <c r="H167" t="s">
        <v>9</v>
      </c>
      <c r="I167" t="s">
        <v>10</v>
      </c>
      <c r="J167" s="3">
        <f t="shared" si="3"/>
        <v>7</v>
      </c>
      <c r="K167" s="3"/>
    </row>
    <row r="168" spans="1:11" x14ac:dyDescent="0.15">
      <c r="A168" t="s">
        <v>65</v>
      </c>
      <c r="B168" s="18">
        <v>36616</v>
      </c>
      <c r="C168" s="18">
        <v>39084</v>
      </c>
      <c r="D168">
        <v>20</v>
      </c>
      <c r="F168">
        <v>2</v>
      </c>
      <c r="H168" t="s">
        <v>9</v>
      </c>
      <c r="I168" t="s">
        <v>10</v>
      </c>
      <c r="J168" s="3">
        <f t="shared" si="3"/>
        <v>7</v>
      </c>
      <c r="K168" s="3"/>
    </row>
    <row r="169" spans="1:11" x14ac:dyDescent="0.15">
      <c r="A169" t="s">
        <v>66</v>
      </c>
      <c r="B169" s="18">
        <v>36616</v>
      </c>
      <c r="C169" s="18">
        <v>39084</v>
      </c>
      <c r="D169">
        <v>10</v>
      </c>
      <c r="F169">
        <v>2</v>
      </c>
      <c r="H169" t="s">
        <v>9</v>
      </c>
      <c r="I169" t="s">
        <v>10</v>
      </c>
      <c r="J169" s="3">
        <f t="shared" si="3"/>
        <v>7</v>
      </c>
      <c r="K169" s="3"/>
    </row>
    <row r="170" spans="1:11" x14ac:dyDescent="0.15">
      <c r="A170" t="s">
        <v>67</v>
      </c>
      <c r="B170" s="18">
        <v>36616</v>
      </c>
      <c r="C170" s="18">
        <v>39084</v>
      </c>
      <c r="D170">
        <v>11.5</v>
      </c>
      <c r="E170">
        <v>3.6</v>
      </c>
      <c r="F170">
        <v>2</v>
      </c>
      <c r="H170" t="s">
        <v>9</v>
      </c>
      <c r="I170" t="s">
        <v>10</v>
      </c>
      <c r="J170" s="3">
        <f t="shared" si="3"/>
        <v>7</v>
      </c>
      <c r="K170" s="3"/>
    </row>
    <row r="171" spans="1:11" x14ac:dyDescent="0.15">
      <c r="A171" t="s">
        <v>68</v>
      </c>
      <c r="B171" s="18">
        <v>36616</v>
      </c>
      <c r="C171" s="18">
        <v>39084</v>
      </c>
      <c r="D171">
        <v>11</v>
      </c>
      <c r="F171">
        <v>2</v>
      </c>
      <c r="H171" t="s">
        <v>9</v>
      </c>
      <c r="I171" t="s">
        <v>10</v>
      </c>
      <c r="J171" s="3">
        <f t="shared" si="3"/>
        <v>7</v>
      </c>
      <c r="K171" s="3"/>
    </row>
    <row r="172" spans="1:11" x14ac:dyDescent="0.15">
      <c r="A172" t="s">
        <v>69</v>
      </c>
      <c r="B172" s="18">
        <v>36616</v>
      </c>
      <c r="C172" s="18">
        <v>39084</v>
      </c>
      <c r="D172">
        <v>24.5</v>
      </c>
      <c r="F172">
        <v>2</v>
      </c>
      <c r="H172" t="s">
        <v>9</v>
      </c>
      <c r="I172" t="s">
        <v>10</v>
      </c>
      <c r="J172" s="3">
        <f t="shared" si="3"/>
        <v>7</v>
      </c>
      <c r="K172" s="3"/>
    </row>
    <row r="173" spans="1:11" x14ac:dyDescent="0.15">
      <c r="A173" t="s">
        <v>70</v>
      </c>
      <c r="B173" s="18">
        <v>36616</v>
      </c>
      <c r="C173" s="18">
        <v>39084</v>
      </c>
      <c r="D173">
        <v>7.5</v>
      </c>
      <c r="F173">
        <v>2</v>
      </c>
      <c r="H173" t="s">
        <v>9</v>
      </c>
      <c r="I173" t="s">
        <v>10</v>
      </c>
      <c r="J173" s="3">
        <f t="shared" si="3"/>
        <v>7</v>
      </c>
      <c r="K173" s="3"/>
    </row>
    <row r="174" spans="1:11" x14ac:dyDescent="0.15">
      <c r="A174" t="s">
        <v>71</v>
      </c>
      <c r="B174" s="18">
        <v>36616</v>
      </c>
      <c r="C174" s="18">
        <v>39084</v>
      </c>
      <c r="D174">
        <v>10.5</v>
      </c>
      <c r="F174">
        <v>3</v>
      </c>
      <c r="H174" t="s">
        <v>9</v>
      </c>
      <c r="I174" t="s">
        <v>8</v>
      </c>
      <c r="J174" s="3">
        <f t="shared" si="3"/>
        <v>7</v>
      </c>
      <c r="K174" s="3"/>
    </row>
    <row r="175" spans="1:11" x14ac:dyDescent="0.15">
      <c r="A175" t="s">
        <v>72</v>
      </c>
      <c r="B175" s="18">
        <v>36616</v>
      </c>
      <c r="C175" s="18">
        <v>39084</v>
      </c>
      <c r="D175">
        <v>8.5</v>
      </c>
      <c r="F175">
        <v>3</v>
      </c>
      <c r="H175" t="s">
        <v>9</v>
      </c>
      <c r="I175" t="s">
        <v>8</v>
      </c>
      <c r="J175" s="3">
        <f t="shared" si="3"/>
        <v>7</v>
      </c>
      <c r="K175" s="3"/>
    </row>
    <row r="176" spans="1:11" x14ac:dyDescent="0.15">
      <c r="A176" t="s">
        <v>73</v>
      </c>
      <c r="B176" s="18">
        <v>36616</v>
      </c>
      <c r="C176" s="18">
        <v>39084</v>
      </c>
      <c r="D176">
        <v>17.5</v>
      </c>
      <c r="E176">
        <v>4.7</v>
      </c>
      <c r="F176">
        <v>3</v>
      </c>
      <c r="H176" t="s">
        <v>9</v>
      </c>
      <c r="I176" t="s">
        <v>8</v>
      </c>
      <c r="J176" s="3">
        <f t="shared" si="3"/>
        <v>7</v>
      </c>
      <c r="K176" s="3"/>
    </row>
    <row r="177" spans="1:11" x14ac:dyDescent="0.15">
      <c r="A177" t="s">
        <v>74</v>
      </c>
      <c r="B177" s="18">
        <v>36616</v>
      </c>
      <c r="C177" s="18">
        <v>39084</v>
      </c>
      <c r="D177">
        <v>7.5</v>
      </c>
      <c r="F177">
        <v>3</v>
      </c>
      <c r="H177" t="s">
        <v>9</v>
      </c>
      <c r="I177" t="s">
        <v>8</v>
      </c>
      <c r="J177" s="3">
        <f t="shared" si="3"/>
        <v>7</v>
      </c>
      <c r="K177" s="3"/>
    </row>
    <row r="178" spans="1:11" x14ac:dyDescent="0.15">
      <c r="A178" t="s">
        <v>75</v>
      </c>
      <c r="B178" s="18">
        <v>36616</v>
      </c>
      <c r="C178" s="18">
        <v>39084</v>
      </c>
      <c r="D178">
        <v>9.8000000000000007</v>
      </c>
      <c r="F178">
        <v>3</v>
      </c>
      <c r="H178" t="s">
        <v>9</v>
      </c>
      <c r="I178" t="s">
        <v>8</v>
      </c>
      <c r="J178" s="3">
        <f t="shared" si="3"/>
        <v>7</v>
      </c>
      <c r="K178" s="3"/>
    </row>
    <row r="179" spans="1:11" x14ac:dyDescent="0.15">
      <c r="A179" t="s">
        <v>76</v>
      </c>
      <c r="B179" s="18">
        <v>36616</v>
      </c>
      <c r="C179" s="18">
        <v>39084</v>
      </c>
      <c r="D179">
        <v>38.5</v>
      </c>
      <c r="F179">
        <v>3</v>
      </c>
      <c r="H179" t="s">
        <v>9</v>
      </c>
      <c r="I179" t="s">
        <v>8</v>
      </c>
      <c r="J179" s="3">
        <f t="shared" si="3"/>
        <v>7</v>
      </c>
      <c r="K179" s="3"/>
    </row>
    <row r="180" spans="1:11" x14ac:dyDescent="0.15">
      <c r="A180" t="s">
        <v>77</v>
      </c>
      <c r="B180" s="18">
        <v>36616</v>
      </c>
      <c r="C180" s="18">
        <v>39084</v>
      </c>
      <c r="D180">
        <v>34.5</v>
      </c>
      <c r="F180">
        <v>3</v>
      </c>
      <c r="H180" t="s">
        <v>9</v>
      </c>
      <c r="I180" t="s">
        <v>8</v>
      </c>
      <c r="J180" s="3">
        <f t="shared" si="3"/>
        <v>7</v>
      </c>
      <c r="K180" s="3"/>
    </row>
    <row r="181" spans="1:11" x14ac:dyDescent="0.15">
      <c r="A181" t="s">
        <v>78</v>
      </c>
      <c r="B181" s="18">
        <v>36616</v>
      </c>
      <c r="C181" s="18">
        <v>39084</v>
      </c>
      <c r="D181">
        <v>18</v>
      </c>
      <c r="F181">
        <v>3</v>
      </c>
      <c r="H181" t="s">
        <v>9</v>
      </c>
      <c r="I181" t="s">
        <v>8</v>
      </c>
      <c r="J181" s="3">
        <f t="shared" si="3"/>
        <v>7</v>
      </c>
      <c r="K181" s="3"/>
    </row>
    <row r="182" spans="1:11" x14ac:dyDescent="0.15">
      <c r="A182" t="s">
        <v>79</v>
      </c>
      <c r="B182" s="18">
        <v>36616</v>
      </c>
      <c r="C182" s="18">
        <v>39084</v>
      </c>
      <c r="D182">
        <v>12</v>
      </c>
      <c r="F182">
        <v>3</v>
      </c>
      <c r="H182" t="s">
        <v>9</v>
      </c>
      <c r="I182" t="s">
        <v>8</v>
      </c>
      <c r="J182" s="3">
        <f t="shared" si="3"/>
        <v>7</v>
      </c>
      <c r="K182" s="3"/>
    </row>
    <row r="183" spans="1:11" x14ac:dyDescent="0.15">
      <c r="A183" t="s">
        <v>80</v>
      </c>
      <c r="B183" s="18">
        <v>36616</v>
      </c>
      <c r="C183" s="18">
        <v>39084</v>
      </c>
      <c r="D183">
        <v>20.5</v>
      </c>
      <c r="F183">
        <v>3</v>
      </c>
      <c r="H183" t="s">
        <v>9</v>
      </c>
      <c r="I183" t="s">
        <v>8</v>
      </c>
      <c r="J183" s="3">
        <f t="shared" si="3"/>
        <v>7</v>
      </c>
      <c r="K183" s="3"/>
    </row>
    <row r="184" spans="1:11" x14ac:dyDescent="0.15">
      <c r="A184" t="s">
        <v>81</v>
      </c>
      <c r="B184" s="18">
        <v>36616</v>
      </c>
      <c r="C184" s="18">
        <v>39084</v>
      </c>
      <c r="D184">
        <v>15.8</v>
      </c>
      <c r="F184">
        <v>4</v>
      </c>
      <c r="H184" t="s">
        <v>9</v>
      </c>
      <c r="I184" t="s">
        <v>13</v>
      </c>
      <c r="J184" s="3">
        <f t="shared" si="3"/>
        <v>7</v>
      </c>
      <c r="K184" s="3"/>
    </row>
    <row r="185" spans="1:11" x14ac:dyDescent="0.15">
      <c r="A185" t="s">
        <v>82</v>
      </c>
      <c r="B185" s="18">
        <v>36616</v>
      </c>
      <c r="C185" s="18">
        <v>39084</v>
      </c>
      <c r="D185">
        <v>31.5</v>
      </c>
      <c r="F185">
        <v>4</v>
      </c>
      <c r="H185" t="s">
        <v>9</v>
      </c>
      <c r="I185" t="s">
        <v>13</v>
      </c>
      <c r="J185" s="3">
        <f t="shared" si="3"/>
        <v>7</v>
      </c>
      <c r="K185" s="3"/>
    </row>
    <row r="186" spans="1:11" x14ac:dyDescent="0.15">
      <c r="A186" t="s">
        <v>83</v>
      </c>
      <c r="B186" s="18">
        <v>36616</v>
      </c>
      <c r="C186" s="18">
        <v>39084</v>
      </c>
      <c r="D186">
        <v>50</v>
      </c>
      <c r="E186">
        <v>13.3</v>
      </c>
      <c r="F186">
        <v>4</v>
      </c>
      <c r="H186" t="s">
        <v>9</v>
      </c>
      <c r="I186" t="s">
        <v>13</v>
      </c>
      <c r="J186" s="3">
        <f t="shared" si="3"/>
        <v>7</v>
      </c>
      <c r="K186" s="3"/>
    </row>
    <row r="187" spans="1:11" x14ac:dyDescent="0.15">
      <c r="A187" t="s">
        <v>84</v>
      </c>
      <c r="B187" s="18">
        <v>36616</v>
      </c>
      <c r="C187" s="18">
        <v>39084</v>
      </c>
      <c r="D187">
        <v>44</v>
      </c>
      <c r="F187">
        <v>4</v>
      </c>
      <c r="H187" t="s">
        <v>9</v>
      </c>
      <c r="I187" t="s">
        <v>13</v>
      </c>
      <c r="J187" s="3">
        <f t="shared" si="3"/>
        <v>7</v>
      </c>
      <c r="K187" s="3"/>
    </row>
    <row r="188" spans="1:11" x14ac:dyDescent="0.15">
      <c r="A188" t="s">
        <v>85</v>
      </c>
      <c r="B188" s="18">
        <v>36616</v>
      </c>
      <c r="C188" s="18">
        <v>39084</v>
      </c>
      <c r="D188">
        <v>16.2</v>
      </c>
      <c r="F188">
        <v>4</v>
      </c>
      <c r="H188" t="s">
        <v>9</v>
      </c>
      <c r="I188" t="s">
        <v>13</v>
      </c>
      <c r="J188" s="3">
        <f t="shared" si="3"/>
        <v>7</v>
      </c>
      <c r="K188" s="3"/>
    </row>
    <row r="189" spans="1:11" x14ac:dyDescent="0.15">
      <c r="A189" t="s">
        <v>86</v>
      </c>
      <c r="B189" s="18">
        <v>36616</v>
      </c>
      <c r="C189" s="18">
        <v>39084</v>
      </c>
      <c r="D189">
        <v>18.5</v>
      </c>
      <c r="F189">
        <v>4</v>
      </c>
      <c r="H189" t="s">
        <v>9</v>
      </c>
      <c r="I189" t="s">
        <v>13</v>
      </c>
      <c r="J189" s="3">
        <f t="shared" si="3"/>
        <v>7</v>
      </c>
      <c r="K189" s="3"/>
    </row>
    <row r="190" spans="1:11" x14ac:dyDescent="0.15">
      <c r="A190" t="s">
        <v>87</v>
      </c>
      <c r="B190" s="18">
        <v>36616</v>
      </c>
      <c r="C190" s="18">
        <v>39084</v>
      </c>
      <c r="D190">
        <v>34.5</v>
      </c>
      <c r="E190">
        <v>9.5</v>
      </c>
      <c r="F190">
        <v>4</v>
      </c>
      <c r="H190" t="s">
        <v>9</v>
      </c>
      <c r="I190" t="s">
        <v>13</v>
      </c>
      <c r="J190" s="3">
        <f t="shared" si="3"/>
        <v>7</v>
      </c>
      <c r="K190" s="3"/>
    </row>
    <row r="191" spans="1:11" x14ac:dyDescent="0.15">
      <c r="A191" t="s">
        <v>88</v>
      </c>
      <c r="B191" s="18">
        <v>36616</v>
      </c>
      <c r="C191" s="18">
        <v>39084</v>
      </c>
      <c r="D191">
        <v>51</v>
      </c>
      <c r="F191">
        <v>4</v>
      </c>
      <c r="H191" t="s">
        <v>9</v>
      </c>
      <c r="I191" t="s">
        <v>13</v>
      </c>
      <c r="J191" s="3">
        <f t="shared" si="3"/>
        <v>7</v>
      </c>
      <c r="K191" s="3"/>
    </row>
    <row r="192" spans="1:11" x14ac:dyDescent="0.15">
      <c r="A192" t="s">
        <v>89</v>
      </c>
      <c r="B192" s="18">
        <v>36616</v>
      </c>
      <c r="C192" s="18">
        <v>39084</v>
      </c>
      <c r="D192">
        <v>36</v>
      </c>
      <c r="F192">
        <v>4</v>
      </c>
      <c r="H192" t="s">
        <v>9</v>
      </c>
      <c r="I192" t="s">
        <v>13</v>
      </c>
      <c r="J192" s="3">
        <f t="shared" si="3"/>
        <v>7</v>
      </c>
      <c r="K192" s="3"/>
    </row>
    <row r="193" spans="1:11" x14ac:dyDescent="0.15">
      <c r="A193" t="s">
        <v>90</v>
      </c>
      <c r="B193" s="18">
        <v>36616</v>
      </c>
      <c r="C193" s="18">
        <v>39084</v>
      </c>
      <c r="D193">
        <v>47.5</v>
      </c>
      <c r="F193">
        <v>4</v>
      </c>
      <c r="H193" t="s">
        <v>9</v>
      </c>
      <c r="I193" t="s">
        <v>13</v>
      </c>
      <c r="J193" s="3">
        <f t="shared" si="3"/>
        <v>7</v>
      </c>
      <c r="K193" s="3"/>
    </row>
    <row r="194" spans="1:11" x14ac:dyDescent="0.15">
      <c r="A194" t="s">
        <v>91</v>
      </c>
      <c r="B194" s="18">
        <v>36616</v>
      </c>
      <c r="C194" s="18">
        <v>39084</v>
      </c>
      <c r="D194">
        <v>40.5</v>
      </c>
      <c r="F194">
        <v>4</v>
      </c>
      <c r="H194" t="s">
        <v>9</v>
      </c>
      <c r="I194" t="s">
        <v>13</v>
      </c>
      <c r="J194" s="3">
        <f t="shared" si="3"/>
        <v>7</v>
      </c>
      <c r="K194" s="3"/>
    </row>
    <row r="195" spans="1:11" x14ac:dyDescent="0.15">
      <c r="A195" t="s">
        <v>92</v>
      </c>
      <c r="B195" s="18">
        <v>36616</v>
      </c>
      <c r="C195" s="18">
        <v>39084</v>
      </c>
      <c r="D195">
        <v>35</v>
      </c>
      <c r="F195">
        <v>4</v>
      </c>
      <c r="H195" t="s">
        <v>9</v>
      </c>
      <c r="I195" t="s">
        <v>13</v>
      </c>
      <c r="J195" s="3">
        <f t="shared" si="3"/>
        <v>7</v>
      </c>
      <c r="K195" s="3"/>
    </row>
    <row r="196" spans="1:11" x14ac:dyDescent="0.15">
      <c r="A196" t="s">
        <v>93</v>
      </c>
      <c r="B196" s="18">
        <v>36616</v>
      </c>
      <c r="C196" s="18">
        <v>39084</v>
      </c>
      <c r="D196">
        <v>30</v>
      </c>
      <c r="F196">
        <v>4</v>
      </c>
      <c r="H196" t="s">
        <v>9</v>
      </c>
      <c r="I196" t="s">
        <v>13</v>
      </c>
      <c r="J196" s="3">
        <f t="shared" si="3"/>
        <v>7</v>
      </c>
      <c r="K196" s="3"/>
    </row>
    <row r="197" spans="1:11" x14ac:dyDescent="0.15">
      <c r="A197" t="s">
        <v>94</v>
      </c>
      <c r="B197" s="18">
        <v>36616</v>
      </c>
      <c r="C197" s="18">
        <v>39084</v>
      </c>
      <c r="D197">
        <v>34.299999999999997</v>
      </c>
      <c r="F197">
        <v>5</v>
      </c>
      <c r="H197" t="s">
        <v>9</v>
      </c>
      <c r="I197" t="s">
        <v>13</v>
      </c>
      <c r="J197" s="3">
        <f t="shared" si="3"/>
        <v>7</v>
      </c>
      <c r="K197" s="3"/>
    </row>
    <row r="198" spans="1:11" x14ac:dyDescent="0.15">
      <c r="A198" t="s">
        <v>95</v>
      </c>
      <c r="B198" s="18">
        <v>36616</v>
      </c>
      <c r="C198" s="18">
        <v>39084</v>
      </c>
      <c r="D198">
        <v>19</v>
      </c>
      <c r="F198">
        <v>5</v>
      </c>
      <c r="H198" t="s">
        <v>9</v>
      </c>
      <c r="I198" t="s">
        <v>13</v>
      </c>
      <c r="J198" s="3">
        <f t="shared" si="3"/>
        <v>7</v>
      </c>
      <c r="K198" s="3"/>
    </row>
    <row r="199" spans="1:11" x14ac:dyDescent="0.15">
      <c r="A199" t="s">
        <v>96</v>
      </c>
      <c r="B199" s="18">
        <v>36616</v>
      </c>
      <c r="C199" s="18">
        <v>39084</v>
      </c>
      <c r="D199">
        <v>33.5</v>
      </c>
      <c r="F199">
        <v>5</v>
      </c>
      <c r="H199" t="s">
        <v>9</v>
      </c>
      <c r="I199" t="s">
        <v>13</v>
      </c>
      <c r="J199" s="3">
        <f t="shared" si="3"/>
        <v>7</v>
      </c>
      <c r="K199" s="3"/>
    </row>
    <row r="200" spans="1:11" x14ac:dyDescent="0.15">
      <c r="A200" t="s">
        <v>97</v>
      </c>
      <c r="B200" s="18">
        <v>36616</v>
      </c>
      <c r="C200" s="18">
        <v>39084</v>
      </c>
      <c r="D200">
        <v>40</v>
      </c>
      <c r="F200">
        <v>5</v>
      </c>
      <c r="H200" t="s">
        <v>9</v>
      </c>
      <c r="I200" t="s">
        <v>13</v>
      </c>
      <c r="J200" s="3">
        <f t="shared" si="3"/>
        <v>7</v>
      </c>
      <c r="K200" s="3"/>
    </row>
    <row r="201" spans="1:11" x14ac:dyDescent="0.15">
      <c r="A201" t="s">
        <v>98</v>
      </c>
      <c r="B201" s="18">
        <v>36616</v>
      </c>
      <c r="C201" s="18">
        <v>39084</v>
      </c>
      <c r="D201">
        <v>24.5</v>
      </c>
      <c r="F201">
        <v>5</v>
      </c>
      <c r="H201" t="s">
        <v>9</v>
      </c>
      <c r="I201" t="s">
        <v>13</v>
      </c>
      <c r="J201" s="3">
        <f t="shared" si="3"/>
        <v>7</v>
      </c>
      <c r="K201" s="3"/>
    </row>
    <row r="202" spans="1:11" x14ac:dyDescent="0.15">
      <c r="A202" t="s">
        <v>99</v>
      </c>
      <c r="B202" s="18">
        <v>36616</v>
      </c>
      <c r="C202" s="18">
        <v>39084</v>
      </c>
      <c r="D202">
        <v>24.8</v>
      </c>
      <c r="E202">
        <v>8</v>
      </c>
      <c r="F202">
        <v>5</v>
      </c>
      <c r="H202" t="s">
        <v>9</v>
      </c>
      <c r="I202" t="s">
        <v>13</v>
      </c>
      <c r="J202" s="3">
        <f t="shared" si="3"/>
        <v>7</v>
      </c>
      <c r="K202" s="3"/>
    </row>
    <row r="203" spans="1:11" x14ac:dyDescent="0.15">
      <c r="A203" t="s">
        <v>153</v>
      </c>
      <c r="B203" s="18">
        <v>36616</v>
      </c>
      <c r="C203" s="18">
        <v>39084</v>
      </c>
      <c r="D203">
        <v>15</v>
      </c>
      <c r="F203">
        <v>5</v>
      </c>
      <c r="H203" t="s">
        <v>9</v>
      </c>
      <c r="I203" t="s">
        <v>13</v>
      </c>
      <c r="J203" s="3">
        <f>YEAR(C203)-YEAR(B203)</f>
        <v>7</v>
      </c>
      <c r="K203" s="3"/>
    </row>
    <row r="204" spans="1:11" x14ac:dyDescent="0.15">
      <c r="A204" t="s">
        <v>154</v>
      </c>
      <c r="B204" s="18">
        <v>36616</v>
      </c>
      <c r="C204" s="18">
        <v>39084</v>
      </c>
      <c r="D204">
        <v>28</v>
      </c>
      <c r="F204">
        <v>5</v>
      </c>
      <c r="H204" t="s">
        <v>9</v>
      </c>
      <c r="I204" t="s">
        <v>13</v>
      </c>
      <c r="J204" s="3">
        <f>YEAR(C204)-YEAR(B204)</f>
        <v>7</v>
      </c>
      <c r="K204" s="3"/>
    </row>
    <row r="205" spans="1:11" x14ac:dyDescent="0.15">
      <c r="A205" t="s">
        <v>100</v>
      </c>
      <c r="B205" s="18">
        <v>36616</v>
      </c>
      <c r="C205" s="18">
        <v>39084</v>
      </c>
      <c r="D205">
        <v>15.8</v>
      </c>
      <c r="F205">
        <v>5</v>
      </c>
      <c r="H205" t="s">
        <v>9</v>
      </c>
      <c r="I205" t="s">
        <v>13</v>
      </c>
      <c r="J205" s="3">
        <f t="shared" si="3"/>
        <v>7</v>
      </c>
      <c r="K205" s="3"/>
    </row>
    <row r="206" spans="1:11" x14ac:dyDescent="0.15">
      <c r="A206" t="s">
        <v>101</v>
      </c>
      <c r="B206" s="18">
        <v>36616</v>
      </c>
      <c r="C206" s="18">
        <v>39084</v>
      </c>
      <c r="D206">
        <v>36</v>
      </c>
      <c r="F206">
        <v>5</v>
      </c>
      <c r="H206" t="s">
        <v>9</v>
      </c>
      <c r="I206" t="s">
        <v>13</v>
      </c>
      <c r="J206" s="3">
        <f t="shared" si="3"/>
        <v>7</v>
      </c>
      <c r="K206" s="3"/>
    </row>
    <row r="207" spans="1:11" x14ac:dyDescent="0.15">
      <c r="A207" t="s">
        <v>102</v>
      </c>
      <c r="B207" s="18">
        <v>36616</v>
      </c>
      <c r="C207" s="18">
        <v>39084</v>
      </c>
      <c r="D207">
        <v>25.5</v>
      </c>
      <c r="F207">
        <v>5</v>
      </c>
      <c r="H207" t="s">
        <v>9</v>
      </c>
      <c r="I207" t="s">
        <v>13</v>
      </c>
      <c r="J207" s="3">
        <f t="shared" si="3"/>
        <v>7</v>
      </c>
      <c r="K207" s="3"/>
    </row>
    <row r="208" spans="1:11" x14ac:dyDescent="0.15">
      <c r="A208" t="s">
        <v>103</v>
      </c>
      <c r="B208" s="18">
        <v>36616</v>
      </c>
      <c r="C208" s="18">
        <v>39084</v>
      </c>
      <c r="D208">
        <v>38</v>
      </c>
      <c r="F208">
        <v>6</v>
      </c>
      <c r="H208" t="s">
        <v>9</v>
      </c>
      <c r="I208" t="s">
        <v>13</v>
      </c>
      <c r="J208" s="3">
        <f t="shared" si="3"/>
        <v>7</v>
      </c>
      <c r="K208" s="3"/>
    </row>
    <row r="209" spans="1:11" x14ac:dyDescent="0.15">
      <c r="A209" t="s">
        <v>104</v>
      </c>
      <c r="B209" s="18">
        <v>36616</v>
      </c>
      <c r="C209" s="18">
        <v>39084</v>
      </c>
      <c r="D209">
        <v>35</v>
      </c>
      <c r="F209">
        <v>6</v>
      </c>
      <c r="H209" t="s">
        <v>9</v>
      </c>
      <c r="I209" t="s">
        <v>13</v>
      </c>
      <c r="J209" s="3">
        <f t="shared" si="3"/>
        <v>7</v>
      </c>
      <c r="K209" s="3"/>
    </row>
    <row r="210" spans="1:11" x14ac:dyDescent="0.15">
      <c r="A210" t="s">
        <v>105</v>
      </c>
      <c r="B210" s="18">
        <v>36616</v>
      </c>
      <c r="C210" s="18">
        <v>39084</v>
      </c>
      <c r="D210">
        <v>21.8</v>
      </c>
      <c r="F210">
        <v>6</v>
      </c>
      <c r="H210" t="s">
        <v>9</v>
      </c>
      <c r="I210" t="s">
        <v>13</v>
      </c>
      <c r="J210" s="3">
        <f t="shared" si="3"/>
        <v>7</v>
      </c>
      <c r="K210" s="3"/>
    </row>
    <row r="211" spans="1:11" x14ac:dyDescent="0.15">
      <c r="A211" t="s">
        <v>106</v>
      </c>
      <c r="B211" s="18">
        <v>36616</v>
      </c>
      <c r="C211" s="18">
        <v>39084</v>
      </c>
      <c r="D211">
        <v>28</v>
      </c>
      <c r="F211">
        <v>6</v>
      </c>
      <c r="H211" t="s">
        <v>9</v>
      </c>
      <c r="I211" t="s">
        <v>13</v>
      </c>
      <c r="J211" s="3">
        <f t="shared" si="3"/>
        <v>7</v>
      </c>
      <c r="K211" s="3"/>
    </row>
    <row r="212" spans="1:11" x14ac:dyDescent="0.15">
      <c r="A212" t="s">
        <v>107</v>
      </c>
      <c r="B212" s="18">
        <v>36616</v>
      </c>
      <c r="C212" s="18">
        <v>39084</v>
      </c>
      <c r="D212">
        <v>17</v>
      </c>
      <c r="F212">
        <v>6</v>
      </c>
      <c r="H212" t="s">
        <v>9</v>
      </c>
      <c r="I212" t="s">
        <v>13</v>
      </c>
      <c r="J212" s="3">
        <f t="shared" si="3"/>
        <v>7</v>
      </c>
      <c r="K212" s="3"/>
    </row>
    <row r="213" spans="1:11" x14ac:dyDescent="0.15">
      <c r="A213" t="s">
        <v>108</v>
      </c>
      <c r="B213" s="18">
        <v>36616</v>
      </c>
      <c r="C213" s="18">
        <v>39084</v>
      </c>
      <c r="D213">
        <v>37.5</v>
      </c>
      <c r="F213">
        <v>6</v>
      </c>
      <c r="H213" t="s">
        <v>9</v>
      </c>
      <c r="I213" t="s">
        <v>13</v>
      </c>
      <c r="J213" s="3">
        <f t="shared" si="3"/>
        <v>7</v>
      </c>
      <c r="K213" s="3"/>
    </row>
    <row r="214" spans="1:11" x14ac:dyDescent="0.15">
      <c r="A214" t="s">
        <v>109</v>
      </c>
      <c r="B214" s="18">
        <v>36616</v>
      </c>
      <c r="C214" s="18">
        <v>39084</v>
      </c>
      <c r="D214">
        <v>38</v>
      </c>
      <c r="F214">
        <v>6</v>
      </c>
      <c r="H214" t="s">
        <v>9</v>
      </c>
      <c r="I214" t="s">
        <v>13</v>
      </c>
      <c r="J214" s="3">
        <f t="shared" si="3"/>
        <v>7</v>
      </c>
      <c r="K214" s="3"/>
    </row>
    <row r="215" spans="1:11" x14ac:dyDescent="0.15">
      <c r="A215" t="s">
        <v>110</v>
      </c>
      <c r="B215" s="18">
        <v>36616</v>
      </c>
      <c r="C215" s="18">
        <v>39084</v>
      </c>
      <c r="D215">
        <v>18.2</v>
      </c>
      <c r="F215">
        <v>6</v>
      </c>
      <c r="H215" t="s">
        <v>9</v>
      </c>
      <c r="I215" t="s">
        <v>13</v>
      </c>
      <c r="J215" s="3">
        <f t="shared" si="3"/>
        <v>7</v>
      </c>
      <c r="K215" s="3"/>
    </row>
    <row r="216" spans="1:11" x14ac:dyDescent="0.15">
      <c r="A216" t="s">
        <v>111</v>
      </c>
      <c r="B216" s="18">
        <v>36616</v>
      </c>
      <c r="C216" s="18">
        <v>39084</v>
      </c>
      <c r="D216">
        <v>33.5</v>
      </c>
      <c r="F216">
        <v>6</v>
      </c>
      <c r="H216" t="s">
        <v>9</v>
      </c>
      <c r="I216" t="s">
        <v>13</v>
      </c>
      <c r="J216" s="3">
        <f t="shared" si="3"/>
        <v>7</v>
      </c>
      <c r="K216" s="3"/>
    </row>
    <row r="217" spans="1:11" x14ac:dyDescent="0.15">
      <c r="A217" t="s">
        <v>112</v>
      </c>
      <c r="B217" s="18">
        <v>36616</v>
      </c>
      <c r="C217" s="18">
        <v>39084</v>
      </c>
      <c r="D217">
        <v>21</v>
      </c>
      <c r="F217">
        <v>6</v>
      </c>
      <c r="H217" t="s">
        <v>9</v>
      </c>
      <c r="I217" t="s">
        <v>13</v>
      </c>
      <c r="J217" s="3">
        <f t="shared" si="3"/>
        <v>7</v>
      </c>
      <c r="K217" s="3"/>
    </row>
    <row r="218" spans="1:11" x14ac:dyDescent="0.15">
      <c r="A218" t="s">
        <v>113</v>
      </c>
      <c r="B218" s="18">
        <v>36616</v>
      </c>
      <c r="C218" s="18">
        <v>39084</v>
      </c>
      <c r="D218">
        <v>32</v>
      </c>
      <c r="E218">
        <v>9.6999999999999993</v>
      </c>
      <c r="F218">
        <v>6</v>
      </c>
      <c r="H218" t="s">
        <v>9</v>
      </c>
      <c r="I218" t="s">
        <v>13</v>
      </c>
      <c r="J218" s="3">
        <f t="shared" si="3"/>
        <v>7</v>
      </c>
      <c r="K218" s="3"/>
    </row>
    <row r="219" spans="1:11" x14ac:dyDescent="0.15">
      <c r="A219" t="s">
        <v>155</v>
      </c>
      <c r="B219" s="18">
        <v>36616</v>
      </c>
      <c r="C219" s="18">
        <v>39084</v>
      </c>
      <c r="D219">
        <v>25</v>
      </c>
      <c r="F219">
        <v>6</v>
      </c>
      <c r="H219" t="s">
        <v>9</v>
      </c>
      <c r="I219" t="s">
        <v>13</v>
      </c>
      <c r="J219" s="3">
        <f>YEAR(C219)-YEAR(B219)</f>
        <v>7</v>
      </c>
      <c r="K219" s="3"/>
    </row>
    <row r="220" spans="1:11" x14ac:dyDescent="0.15">
      <c r="A220" t="s">
        <v>114</v>
      </c>
      <c r="B220" s="18">
        <v>36616</v>
      </c>
      <c r="C220" s="18">
        <v>39084</v>
      </c>
      <c r="D220">
        <v>40.5</v>
      </c>
      <c r="F220">
        <v>6</v>
      </c>
      <c r="H220" t="s">
        <v>9</v>
      </c>
      <c r="I220" t="s">
        <v>13</v>
      </c>
      <c r="J220" s="3">
        <f t="shared" ref="J220:J255" si="4">YEAR(C220)-YEAR(B220)</f>
        <v>7</v>
      </c>
      <c r="K220" s="3"/>
    </row>
    <row r="221" spans="1:11" x14ac:dyDescent="0.15">
      <c r="A221" t="s">
        <v>115</v>
      </c>
      <c r="B221" s="18">
        <v>36616</v>
      </c>
      <c r="C221" s="18">
        <v>39084</v>
      </c>
      <c r="D221">
        <v>23.5</v>
      </c>
      <c r="F221">
        <v>7</v>
      </c>
      <c r="H221" t="s">
        <v>9</v>
      </c>
      <c r="I221" t="s">
        <v>8</v>
      </c>
      <c r="J221" s="3">
        <f t="shared" si="4"/>
        <v>7</v>
      </c>
      <c r="K221" s="3"/>
    </row>
    <row r="222" spans="1:11" x14ac:dyDescent="0.15">
      <c r="A222" t="s">
        <v>116</v>
      </c>
      <c r="B222" s="18">
        <v>36616</v>
      </c>
      <c r="C222" s="18">
        <v>39084</v>
      </c>
      <c r="D222">
        <v>12.5</v>
      </c>
      <c r="F222">
        <v>7</v>
      </c>
      <c r="H222" t="s">
        <v>9</v>
      </c>
      <c r="I222" t="s">
        <v>8</v>
      </c>
      <c r="J222" s="3">
        <f t="shared" si="4"/>
        <v>7</v>
      </c>
      <c r="K222" s="3"/>
    </row>
    <row r="223" spans="1:11" x14ac:dyDescent="0.15">
      <c r="A223" t="s">
        <v>117</v>
      </c>
      <c r="B223" s="18">
        <v>36616</v>
      </c>
      <c r="C223" s="18">
        <v>39084</v>
      </c>
      <c r="D223">
        <v>13.5</v>
      </c>
      <c r="F223">
        <v>7</v>
      </c>
      <c r="H223" t="s">
        <v>9</v>
      </c>
      <c r="I223" t="s">
        <v>8</v>
      </c>
      <c r="J223" s="3">
        <f t="shared" si="4"/>
        <v>7</v>
      </c>
      <c r="K223" s="3"/>
    </row>
    <row r="224" spans="1:11" x14ac:dyDescent="0.15">
      <c r="A224" t="s">
        <v>118</v>
      </c>
      <c r="B224" s="18">
        <v>36616</v>
      </c>
      <c r="C224" s="18">
        <v>39084</v>
      </c>
      <c r="D224">
        <v>24</v>
      </c>
      <c r="E224">
        <v>6.8</v>
      </c>
      <c r="F224">
        <v>7</v>
      </c>
      <c r="H224" t="s">
        <v>9</v>
      </c>
      <c r="I224" t="s">
        <v>8</v>
      </c>
      <c r="J224" s="3">
        <f t="shared" si="4"/>
        <v>7</v>
      </c>
      <c r="K224" s="3"/>
    </row>
    <row r="225" spans="1:11" x14ac:dyDescent="0.15">
      <c r="A225" t="s">
        <v>119</v>
      </c>
      <c r="B225" s="18">
        <v>36616</v>
      </c>
      <c r="C225" s="18">
        <v>39084</v>
      </c>
      <c r="D225">
        <v>26</v>
      </c>
      <c r="F225">
        <v>7</v>
      </c>
      <c r="H225" t="s">
        <v>9</v>
      </c>
      <c r="I225" t="s">
        <v>8</v>
      </c>
      <c r="J225" s="3">
        <f t="shared" si="4"/>
        <v>7</v>
      </c>
      <c r="K225" s="3"/>
    </row>
    <row r="226" spans="1:11" x14ac:dyDescent="0.15">
      <c r="A226" t="s">
        <v>165</v>
      </c>
      <c r="B226" s="18">
        <v>36616</v>
      </c>
      <c r="C226" s="18">
        <v>39084</v>
      </c>
      <c r="D226">
        <v>16.5</v>
      </c>
      <c r="F226">
        <v>7</v>
      </c>
      <c r="H226" t="s">
        <v>9</v>
      </c>
      <c r="I226" t="s">
        <v>8</v>
      </c>
      <c r="J226" s="3">
        <f t="shared" si="4"/>
        <v>7</v>
      </c>
      <c r="K226" s="3"/>
    </row>
    <row r="227" spans="1:11" x14ac:dyDescent="0.15">
      <c r="A227" t="s">
        <v>121</v>
      </c>
      <c r="B227" s="18">
        <v>36616</v>
      </c>
      <c r="C227" s="18">
        <v>39084</v>
      </c>
      <c r="D227">
        <v>23</v>
      </c>
      <c r="F227">
        <v>7</v>
      </c>
      <c r="H227" t="s">
        <v>9</v>
      </c>
      <c r="I227" t="s">
        <v>8</v>
      </c>
      <c r="J227" s="3">
        <f t="shared" si="4"/>
        <v>7</v>
      </c>
      <c r="K227" s="3"/>
    </row>
    <row r="228" spans="1:11" x14ac:dyDescent="0.15">
      <c r="A228" t="s">
        <v>122</v>
      </c>
      <c r="B228" s="18">
        <v>36616</v>
      </c>
      <c r="C228" s="18">
        <v>39084</v>
      </c>
      <c r="D228">
        <v>8.5</v>
      </c>
      <c r="F228">
        <v>7</v>
      </c>
      <c r="H228" t="s">
        <v>9</v>
      </c>
      <c r="I228" t="s">
        <v>8</v>
      </c>
      <c r="J228" s="3">
        <f t="shared" si="4"/>
        <v>7</v>
      </c>
      <c r="K228" s="3"/>
    </row>
    <row r="229" spans="1:11" x14ac:dyDescent="0.15">
      <c r="A229" t="s">
        <v>123</v>
      </c>
      <c r="B229" s="18">
        <v>36616</v>
      </c>
      <c r="C229" s="18">
        <v>39084</v>
      </c>
      <c r="D229">
        <v>34</v>
      </c>
      <c r="E229">
        <v>7.5</v>
      </c>
      <c r="F229">
        <v>7</v>
      </c>
      <c r="H229" t="s">
        <v>9</v>
      </c>
      <c r="I229" t="s">
        <v>13</v>
      </c>
      <c r="J229" s="3">
        <f t="shared" si="4"/>
        <v>7</v>
      </c>
      <c r="K229" s="3"/>
    </row>
    <row r="230" spans="1:11" x14ac:dyDescent="0.15">
      <c r="A230" t="s">
        <v>124</v>
      </c>
      <c r="B230" s="18">
        <v>36616</v>
      </c>
      <c r="C230" s="18">
        <v>39084</v>
      </c>
      <c r="D230">
        <v>11.3</v>
      </c>
      <c r="F230">
        <v>8</v>
      </c>
      <c r="H230" t="s">
        <v>9</v>
      </c>
      <c r="I230" t="s">
        <v>14</v>
      </c>
      <c r="J230" s="3">
        <f t="shared" si="4"/>
        <v>7</v>
      </c>
      <c r="K230" s="3"/>
    </row>
    <row r="231" spans="1:11" x14ac:dyDescent="0.15">
      <c r="A231" t="s">
        <v>125</v>
      </c>
      <c r="B231" s="18">
        <v>36616</v>
      </c>
      <c r="C231" s="18">
        <v>39084</v>
      </c>
      <c r="D231">
        <v>22.5</v>
      </c>
      <c r="F231">
        <v>8</v>
      </c>
      <c r="H231" t="s">
        <v>9</v>
      </c>
      <c r="I231" t="s">
        <v>14</v>
      </c>
      <c r="J231" s="3">
        <f t="shared" si="4"/>
        <v>7</v>
      </c>
      <c r="K231" s="3"/>
    </row>
    <row r="232" spans="1:11" x14ac:dyDescent="0.15">
      <c r="A232" t="s">
        <v>126</v>
      </c>
      <c r="B232" s="18">
        <v>36616</v>
      </c>
      <c r="C232" s="18">
        <v>39084</v>
      </c>
      <c r="D232">
        <v>18</v>
      </c>
      <c r="F232">
        <v>8</v>
      </c>
      <c r="H232" t="s">
        <v>9</v>
      </c>
      <c r="I232" t="s">
        <v>14</v>
      </c>
      <c r="J232" s="3">
        <f t="shared" si="4"/>
        <v>7</v>
      </c>
      <c r="K232" s="3"/>
    </row>
    <row r="233" spans="1:11" x14ac:dyDescent="0.15">
      <c r="A233" t="s">
        <v>127</v>
      </c>
      <c r="B233" s="18">
        <v>36616</v>
      </c>
      <c r="C233" s="18">
        <v>39084</v>
      </c>
      <c r="D233">
        <v>11.5</v>
      </c>
      <c r="F233">
        <v>8</v>
      </c>
      <c r="H233" t="s">
        <v>9</v>
      </c>
      <c r="I233" t="s">
        <v>14</v>
      </c>
      <c r="J233" s="3">
        <f t="shared" si="4"/>
        <v>7</v>
      </c>
      <c r="K233" s="3"/>
    </row>
    <row r="234" spans="1:11" x14ac:dyDescent="0.15">
      <c r="A234" t="s">
        <v>128</v>
      </c>
      <c r="B234" s="18">
        <v>36616</v>
      </c>
      <c r="C234" s="18">
        <v>39084</v>
      </c>
      <c r="D234">
        <v>14</v>
      </c>
      <c r="E234">
        <v>5</v>
      </c>
      <c r="F234">
        <v>8</v>
      </c>
      <c r="H234" t="s">
        <v>9</v>
      </c>
      <c r="I234" t="s">
        <v>14</v>
      </c>
      <c r="J234" s="3">
        <f t="shared" si="4"/>
        <v>7</v>
      </c>
      <c r="K234" s="3"/>
    </row>
    <row r="235" spans="1:11" x14ac:dyDescent="0.15">
      <c r="A235" t="s">
        <v>129</v>
      </c>
      <c r="B235" s="18">
        <v>36616</v>
      </c>
      <c r="C235" s="18">
        <v>39084</v>
      </c>
      <c r="D235">
        <v>34</v>
      </c>
      <c r="F235">
        <v>9</v>
      </c>
      <c r="H235" t="s">
        <v>9</v>
      </c>
      <c r="I235" t="s">
        <v>16</v>
      </c>
      <c r="J235" s="3">
        <f t="shared" si="4"/>
        <v>7</v>
      </c>
      <c r="K235" s="3"/>
    </row>
    <row r="236" spans="1:11" x14ac:dyDescent="0.15">
      <c r="A236" t="s">
        <v>130</v>
      </c>
      <c r="B236" s="18">
        <v>36616</v>
      </c>
      <c r="C236" s="18">
        <v>39084</v>
      </c>
      <c r="D236">
        <v>38</v>
      </c>
      <c r="F236">
        <v>9</v>
      </c>
      <c r="H236" t="s">
        <v>9</v>
      </c>
      <c r="I236" t="s">
        <v>16</v>
      </c>
      <c r="J236" s="3">
        <f t="shared" si="4"/>
        <v>7</v>
      </c>
      <c r="K236" s="3"/>
    </row>
    <row r="237" spans="1:11" x14ac:dyDescent="0.15">
      <c r="A237" t="s">
        <v>131</v>
      </c>
      <c r="B237" s="18">
        <v>36616</v>
      </c>
      <c r="C237" s="18">
        <v>39084</v>
      </c>
      <c r="D237">
        <v>28.5</v>
      </c>
      <c r="F237">
        <v>9</v>
      </c>
      <c r="H237" t="s">
        <v>9</v>
      </c>
      <c r="I237" t="s">
        <v>16</v>
      </c>
      <c r="J237" s="3">
        <f t="shared" si="4"/>
        <v>7</v>
      </c>
      <c r="K237" s="3"/>
    </row>
    <row r="238" spans="1:11" x14ac:dyDescent="0.15">
      <c r="A238" t="s">
        <v>132</v>
      </c>
      <c r="B238" s="18">
        <v>36616</v>
      </c>
      <c r="C238" s="18">
        <v>39084</v>
      </c>
      <c r="D238">
        <v>17.8</v>
      </c>
      <c r="E238">
        <v>5.4</v>
      </c>
      <c r="F238">
        <v>9</v>
      </c>
      <c r="H238" t="s">
        <v>9</v>
      </c>
      <c r="I238" t="s">
        <v>16</v>
      </c>
      <c r="J238" s="3">
        <f t="shared" si="4"/>
        <v>7</v>
      </c>
      <c r="K238" s="3"/>
    </row>
    <row r="239" spans="1:11" x14ac:dyDescent="0.15">
      <c r="A239" t="s">
        <v>133</v>
      </c>
      <c r="B239" s="18">
        <v>36616</v>
      </c>
      <c r="C239" s="18">
        <v>39084</v>
      </c>
      <c r="D239">
        <v>17.5</v>
      </c>
      <c r="F239">
        <v>9</v>
      </c>
      <c r="H239" t="s">
        <v>9</v>
      </c>
      <c r="I239" t="s">
        <v>16</v>
      </c>
      <c r="J239" s="3">
        <f t="shared" si="4"/>
        <v>7</v>
      </c>
      <c r="K239" s="3"/>
    </row>
    <row r="240" spans="1:11" x14ac:dyDescent="0.15">
      <c r="A240" t="s">
        <v>134</v>
      </c>
      <c r="B240" s="18">
        <v>36616</v>
      </c>
      <c r="C240" s="18">
        <v>39084</v>
      </c>
      <c r="D240">
        <v>29.5</v>
      </c>
      <c r="F240">
        <v>10</v>
      </c>
      <c r="H240" t="s">
        <v>9</v>
      </c>
      <c r="I240" t="s">
        <v>11</v>
      </c>
      <c r="J240" s="3">
        <f t="shared" si="4"/>
        <v>7</v>
      </c>
      <c r="K240" s="3"/>
    </row>
    <row r="241" spans="1:11" x14ac:dyDescent="0.15">
      <c r="A241" t="s">
        <v>135</v>
      </c>
      <c r="B241" s="18">
        <v>36616</v>
      </c>
      <c r="C241" s="18">
        <v>39084</v>
      </c>
      <c r="D241">
        <v>42</v>
      </c>
      <c r="F241">
        <v>10</v>
      </c>
      <c r="H241" t="s">
        <v>9</v>
      </c>
      <c r="I241" t="s">
        <v>11</v>
      </c>
      <c r="J241" s="3">
        <f t="shared" si="4"/>
        <v>7</v>
      </c>
      <c r="K241" s="3"/>
    </row>
    <row r="242" spans="1:11" x14ac:dyDescent="0.15">
      <c r="A242" t="s">
        <v>136</v>
      </c>
      <c r="B242" s="18">
        <v>36616</v>
      </c>
      <c r="C242" s="18">
        <v>39084</v>
      </c>
      <c r="D242">
        <v>36</v>
      </c>
      <c r="F242">
        <v>10</v>
      </c>
      <c r="H242" t="s">
        <v>9</v>
      </c>
      <c r="I242" t="s">
        <v>11</v>
      </c>
      <c r="J242" s="3">
        <f t="shared" si="4"/>
        <v>7</v>
      </c>
      <c r="K242" s="3"/>
    </row>
    <row r="243" spans="1:11" x14ac:dyDescent="0.15">
      <c r="A243" t="s">
        <v>137</v>
      </c>
      <c r="B243" s="18">
        <v>36616</v>
      </c>
      <c r="C243" s="18">
        <v>39084</v>
      </c>
      <c r="D243">
        <v>39</v>
      </c>
      <c r="E243">
        <v>7.2</v>
      </c>
      <c r="F243">
        <v>10</v>
      </c>
      <c r="H243" t="s">
        <v>9</v>
      </c>
      <c r="I243" t="s">
        <v>11</v>
      </c>
      <c r="J243" s="3">
        <f t="shared" si="4"/>
        <v>7</v>
      </c>
      <c r="K243" s="3"/>
    </row>
    <row r="244" spans="1:11" x14ac:dyDescent="0.15">
      <c r="A244" t="s">
        <v>138</v>
      </c>
      <c r="B244" s="18">
        <v>36616</v>
      </c>
      <c r="C244" s="18">
        <v>39084</v>
      </c>
      <c r="D244">
        <v>14</v>
      </c>
      <c r="F244">
        <v>10</v>
      </c>
      <c r="H244" t="s">
        <v>9</v>
      </c>
      <c r="I244" t="s">
        <v>11</v>
      </c>
      <c r="J244" s="3">
        <f t="shared" si="4"/>
        <v>7</v>
      </c>
      <c r="K244" s="3"/>
    </row>
    <row r="245" spans="1:11" x14ac:dyDescent="0.15">
      <c r="A245" t="s">
        <v>139</v>
      </c>
      <c r="B245" s="18">
        <v>36616</v>
      </c>
      <c r="C245" s="18">
        <v>39084</v>
      </c>
      <c r="D245">
        <v>34.5</v>
      </c>
      <c r="F245">
        <v>10</v>
      </c>
      <c r="H245" t="s">
        <v>9</v>
      </c>
      <c r="I245" t="s">
        <v>11</v>
      </c>
      <c r="J245" s="3">
        <f t="shared" si="4"/>
        <v>7</v>
      </c>
      <c r="K245" s="3"/>
    </row>
    <row r="246" spans="1:11" x14ac:dyDescent="0.15">
      <c r="A246" t="s">
        <v>142</v>
      </c>
      <c r="B246" s="18">
        <v>33358</v>
      </c>
      <c r="C246" s="18">
        <v>39084</v>
      </c>
      <c r="D246">
        <v>87.5</v>
      </c>
      <c r="E246">
        <v>12.8</v>
      </c>
      <c r="F246">
        <v>10</v>
      </c>
      <c r="H246" t="s">
        <v>9</v>
      </c>
      <c r="I246" t="s">
        <v>11</v>
      </c>
      <c r="J246" s="3">
        <f t="shared" si="4"/>
        <v>16</v>
      </c>
      <c r="K246" s="3"/>
    </row>
    <row r="247" spans="1:11" x14ac:dyDescent="0.15">
      <c r="A247" t="s">
        <v>143</v>
      </c>
      <c r="B247" s="18">
        <v>34819</v>
      </c>
      <c r="C247" s="18">
        <v>39447</v>
      </c>
      <c r="D247">
        <v>97</v>
      </c>
      <c r="E247">
        <v>24</v>
      </c>
      <c r="F247">
        <v>0</v>
      </c>
      <c r="G247">
        <v>4</v>
      </c>
      <c r="H247" t="s">
        <v>7</v>
      </c>
      <c r="I247" t="s">
        <v>146</v>
      </c>
      <c r="J247" s="3">
        <f t="shared" si="4"/>
        <v>13</v>
      </c>
      <c r="K247" s="3">
        <v>0</v>
      </c>
    </row>
    <row r="248" spans="1:11" x14ac:dyDescent="0.15">
      <c r="A248" t="s">
        <v>37</v>
      </c>
      <c r="B248" s="18">
        <v>34819</v>
      </c>
      <c r="C248" s="18">
        <v>39447</v>
      </c>
      <c r="D248">
        <v>45.5</v>
      </c>
      <c r="F248">
        <v>1</v>
      </c>
      <c r="G248">
        <v>1</v>
      </c>
      <c r="H248" t="s">
        <v>7</v>
      </c>
      <c r="I248" t="s">
        <v>146</v>
      </c>
      <c r="J248" s="3">
        <f t="shared" si="4"/>
        <v>13</v>
      </c>
      <c r="K248" s="3">
        <v>0</v>
      </c>
    </row>
    <row r="249" spans="1:11" x14ac:dyDescent="0.15">
      <c r="A249" t="s">
        <v>53</v>
      </c>
      <c r="B249" s="18">
        <v>34819</v>
      </c>
      <c r="C249" s="18">
        <v>39447</v>
      </c>
      <c r="D249">
        <v>67.5</v>
      </c>
      <c r="F249">
        <v>1</v>
      </c>
      <c r="G249">
        <v>2</v>
      </c>
      <c r="H249" t="s">
        <v>7</v>
      </c>
      <c r="I249" t="s">
        <v>16</v>
      </c>
      <c r="J249" s="3">
        <f t="shared" si="4"/>
        <v>13</v>
      </c>
      <c r="K249" s="3">
        <v>0.5</v>
      </c>
    </row>
    <row r="250" spans="1:11" x14ac:dyDescent="0.15">
      <c r="A250" t="s">
        <v>45</v>
      </c>
      <c r="B250" s="18">
        <v>34819</v>
      </c>
      <c r="C250" s="18">
        <v>39447</v>
      </c>
      <c r="D250">
        <v>59</v>
      </c>
      <c r="F250">
        <v>1</v>
      </c>
      <c r="G250">
        <v>3</v>
      </c>
      <c r="H250" t="s">
        <v>7</v>
      </c>
      <c r="I250" t="s">
        <v>147</v>
      </c>
      <c r="J250" s="3">
        <f t="shared" si="4"/>
        <v>13</v>
      </c>
      <c r="K250" s="3">
        <v>1</v>
      </c>
    </row>
    <row r="251" spans="1:11" x14ac:dyDescent="0.15">
      <c r="A251" t="s">
        <v>34</v>
      </c>
      <c r="B251" s="18">
        <v>34819</v>
      </c>
      <c r="C251" s="18">
        <v>39447</v>
      </c>
      <c r="D251">
        <v>33.5</v>
      </c>
      <c r="F251">
        <v>2</v>
      </c>
      <c r="G251">
        <v>1</v>
      </c>
      <c r="H251" t="s">
        <v>7</v>
      </c>
      <c r="I251" t="s">
        <v>147</v>
      </c>
      <c r="J251" s="3">
        <f t="shared" si="4"/>
        <v>13</v>
      </c>
      <c r="K251" s="3">
        <v>1</v>
      </c>
    </row>
    <row r="252" spans="1:11" x14ac:dyDescent="0.15">
      <c r="A252" t="s">
        <v>50</v>
      </c>
      <c r="B252" s="18">
        <v>34819</v>
      </c>
      <c r="C252" s="18">
        <v>39447</v>
      </c>
      <c r="D252">
        <v>76</v>
      </c>
      <c r="F252">
        <v>2</v>
      </c>
      <c r="G252">
        <v>3</v>
      </c>
      <c r="H252" t="s">
        <v>7</v>
      </c>
      <c r="I252" t="s">
        <v>146</v>
      </c>
      <c r="J252" s="3">
        <f t="shared" si="4"/>
        <v>13</v>
      </c>
      <c r="K252" s="3">
        <v>0</v>
      </c>
    </row>
    <row r="253" spans="1:11" x14ac:dyDescent="0.15">
      <c r="A253" t="s">
        <v>51</v>
      </c>
      <c r="B253" s="18">
        <v>34819</v>
      </c>
      <c r="C253" s="18">
        <v>39447</v>
      </c>
      <c r="D253">
        <v>66.5</v>
      </c>
      <c r="F253">
        <v>2</v>
      </c>
      <c r="G253">
        <v>4</v>
      </c>
      <c r="H253" t="s">
        <v>7</v>
      </c>
      <c r="I253" t="s">
        <v>147</v>
      </c>
      <c r="J253" s="3">
        <f t="shared" si="4"/>
        <v>13</v>
      </c>
      <c r="K253" s="3">
        <v>0.2</v>
      </c>
    </row>
    <row r="254" spans="1:11" x14ac:dyDescent="0.15">
      <c r="A254" t="s">
        <v>43</v>
      </c>
      <c r="B254" s="18">
        <v>34819</v>
      </c>
      <c r="C254" s="18">
        <v>39447</v>
      </c>
      <c r="D254">
        <v>57.6</v>
      </c>
      <c r="F254">
        <v>3</v>
      </c>
      <c r="G254">
        <v>1</v>
      </c>
      <c r="H254" t="s">
        <v>7</v>
      </c>
      <c r="I254" t="s">
        <v>8</v>
      </c>
      <c r="J254" s="3">
        <f t="shared" si="4"/>
        <v>13</v>
      </c>
      <c r="K254" s="3">
        <v>0.5</v>
      </c>
    </row>
    <row r="255" spans="1:11" x14ac:dyDescent="0.15">
      <c r="A255" t="s">
        <v>46</v>
      </c>
      <c r="B255" s="18">
        <v>34819</v>
      </c>
      <c r="C255" s="18">
        <v>39447</v>
      </c>
      <c r="D255">
        <v>62</v>
      </c>
      <c r="E255">
        <v>21.3</v>
      </c>
      <c r="F255">
        <v>3</v>
      </c>
      <c r="G255">
        <v>2</v>
      </c>
      <c r="H255" t="s">
        <v>7</v>
      </c>
      <c r="I255" t="s">
        <v>146</v>
      </c>
      <c r="J255" s="3">
        <f t="shared" si="4"/>
        <v>13</v>
      </c>
      <c r="K255" s="3">
        <v>0</v>
      </c>
    </row>
    <row r="256" spans="1:11" x14ac:dyDescent="0.15">
      <c r="A256" t="s">
        <v>35</v>
      </c>
      <c r="B256" s="18">
        <v>34819</v>
      </c>
      <c r="C256" s="18">
        <v>39447</v>
      </c>
      <c r="D256">
        <v>40</v>
      </c>
      <c r="F256">
        <v>3</v>
      </c>
      <c r="G256">
        <v>3</v>
      </c>
      <c r="H256" t="s">
        <v>7</v>
      </c>
      <c r="I256" t="s">
        <v>146</v>
      </c>
      <c r="J256" s="3">
        <f t="shared" ref="J256:J291" si="5">YEAR(C256)-YEAR(B256)</f>
        <v>13</v>
      </c>
      <c r="K256" s="3">
        <v>1</v>
      </c>
    </row>
    <row r="257" spans="1:11" x14ac:dyDescent="0.15">
      <c r="A257" t="s">
        <v>40</v>
      </c>
      <c r="B257" s="18">
        <v>34819</v>
      </c>
      <c r="C257" s="18">
        <v>39447</v>
      </c>
      <c r="D257">
        <v>56.5</v>
      </c>
      <c r="F257">
        <v>4</v>
      </c>
      <c r="G257">
        <v>3</v>
      </c>
      <c r="H257" t="s">
        <v>7</v>
      </c>
      <c r="I257" t="s">
        <v>146</v>
      </c>
      <c r="J257" s="3">
        <f t="shared" si="5"/>
        <v>13</v>
      </c>
      <c r="K257" s="3">
        <v>0.5</v>
      </c>
    </row>
    <row r="258" spans="1:11" x14ac:dyDescent="0.15">
      <c r="A258" t="s">
        <v>44</v>
      </c>
      <c r="B258" s="18">
        <v>34819</v>
      </c>
      <c r="C258" s="18">
        <v>39447</v>
      </c>
      <c r="D258">
        <v>52</v>
      </c>
      <c r="F258">
        <v>4</v>
      </c>
      <c r="G258">
        <v>5</v>
      </c>
      <c r="H258" t="s">
        <v>7</v>
      </c>
      <c r="I258" t="s">
        <v>147</v>
      </c>
      <c r="J258" s="3">
        <f t="shared" si="5"/>
        <v>13</v>
      </c>
      <c r="K258" s="3">
        <v>1</v>
      </c>
    </row>
    <row r="259" spans="1:11" x14ac:dyDescent="0.15">
      <c r="A259" t="s">
        <v>39</v>
      </c>
      <c r="B259" s="18">
        <v>34819</v>
      </c>
      <c r="C259" s="18">
        <v>39447</v>
      </c>
      <c r="D259">
        <v>40.5</v>
      </c>
      <c r="F259">
        <v>5</v>
      </c>
      <c r="G259">
        <v>2</v>
      </c>
      <c r="H259" t="s">
        <v>7</v>
      </c>
      <c r="I259" t="s">
        <v>148</v>
      </c>
      <c r="J259" s="3">
        <f t="shared" si="5"/>
        <v>13</v>
      </c>
      <c r="K259" s="3">
        <v>1</v>
      </c>
    </row>
    <row r="260" spans="1:11" x14ac:dyDescent="0.15">
      <c r="A260" t="s">
        <v>49</v>
      </c>
      <c r="B260" s="18">
        <v>34819</v>
      </c>
      <c r="C260" s="18">
        <v>39447</v>
      </c>
      <c r="D260">
        <v>68.5</v>
      </c>
      <c r="F260">
        <v>5</v>
      </c>
      <c r="G260">
        <v>3</v>
      </c>
      <c r="H260" t="s">
        <v>7</v>
      </c>
      <c r="I260" t="s">
        <v>8</v>
      </c>
      <c r="J260" s="3">
        <f t="shared" si="5"/>
        <v>13</v>
      </c>
      <c r="K260" s="3">
        <v>0</v>
      </c>
    </row>
    <row r="261" spans="1:11" x14ac:dyDescent="0.15">
      <c r="A261" t="s">
        <v>27</v>
      </c>
      <c r="B261" s="18">
        <v>34819</v>
      </c>
      <c r="C261" s="18">
        <v>39447</v>
      </c>
      <c r="D261">
        <v>25</v>
      </c>
      <c r="F261">
        <v>5</v>
      </c>
      <c r="G261">
        <v>4</v>
      </c>
      <c r="H261" t="s">
        <v>7</v>
      </c>
      <c r="I261" t="s">
        <v>16</v>
      </c>
      <c r="J261" s="3">
        <f t="shared" si="5"/>
        <v>13</v>
      </c>
      <c r="K261" s="3">
        <v>1</v>
      </c>
    </row>
    <row r="262" spans="1:11" x14ac:dyDescent="0.15">
      <c r="A262" t="s">
        <v>23</v>
      </c>
      <c r="B262" s="18">
        <v>34819</v>
      </c>
      <c r="C262" s="18">
        <v>39447</v>
      </c>
      <c r="D262">
        <v>11</v>
      </c>
      <c r="F262">
        <v>6</v>
      </c>
      <c r="G262">
        <v>1</v>
      </c>
      <c r="H262" t="s">
        <v>7</v>
      </c>
      <c r="I262" t="s">
        <v>16</v>
      </c>
      <c r="J262" s="3">
        <f t="shared" si="5"/>
        <v>13</v>
      </c>
      <c r="K262" s="3">
        <v>1</v>
      </c>
    </row>
    <row r="263" spans="1:11" x14ac:dyDescent="0.15">
      <c r="A263" t="s">
        <v>54</v>
      </c>
      <c r="B263" s="18">
        <v>34819</v>
      </c>
      <c r="C263" s="18">
        <v>39447</v>
      </c>
      <c r="D263">
        <v>81.5</v>
      </c>
      <c r="F263">
        <v>6</v>
      </c>
      <c r="G263">
        <v>5</v>
      </c>
      <c r="H263" t="s">
        <v>7</v>
      </c>
      <c r="I263" t="s">
        <v>8</v>
      </c>
      <c r="J263" s="3">
        <f t="shared" si="5"/>
        <v>13</v>
      </c>
      <c r="K263" s="3">
        <v>0</v>
      </c>
    </row>
    <row r="264" spans="1:11" x14ac:dyDescent="0.15">
      <c r="A264" t="s">
        <v>24</v>
      </c>
      <c r="B264" s="18">
        <v>34819</v>
      </c>
      <c r="C264" s="18">
        <v>39447</v>
      </c>
      <c r="D264">
        <v>14.5</v>
      </c>
      <c r="F264">
        <v>6</v>
      </c>
      <c r="G264">
        <v>6</v>
      </c>
      <c r="H264" t="s">
        <v>7</v>
      </c>
      <c r="I264" t="s">
        <v>16</v>
      </c>
      <c r="J264" s="3">
        <f t="shared" si="5"/>
        <v>13</v>
      </c>
      <c r="K264" s="3">
        <v>1</v>
      </c>
    </row>
    <row r="265" spans="1:11" x14ac:dyDescent="0.15">
      <c r="A265" t="s">
        <v>31</v>
      </c>
      <c r="B265" s="18">
        <v>34819</v>
      </c>
      <c r="C265" s="18">
        <v>39447</v>
      </c>
      <c r="D265">
        <v>33</v>
      </c>
      <c r="F265">
        <v>7</v>
      </c>
      <c r="G265">
        <v>2</v>
      </c>
      <c r="H265" t="s">
        <v>7</v>
      </c>
      <c r="I265" t="s">
        <v>147</v>
      </c>
      <c r="J265" s="3">
        <f t="shared" si="5"/>
        <v>13</v>
      </c>
      <c r="K265" s="3">
        <v>1</v>
      </c>
    </row>
    <row r="266" spans="1:11" x14ac:dyDescent="0.15">
      <c r="A266" t="s">
        <v>48</v>
      </c>
      <c r="B266" s="18">
        <v>34819</v>
      </c>
      <c r="C266" s="18">
        <v>39447</v>
      </c>
      <c r="D266">
        <v>57</v>
      </c>
      <c r="F266">
        <v>7</v>
      </c>
      <c r="G266">
        <v>3</v>
      </c>
      <c r="H266" t="s">
        <v>7</v>
      </c>
      <c r="I266" t="s">
        <v>146</v>
      </c>
      <c r="J266" s="3">
        <f t="shared" si="5"/>
        <v>13</v>
      </c>
      <c r="K266" s="3">
        <v>0.5</v>
      </c>
    </row>
    <row r="267" spans="1:11" x14ac:dyDescent="0.15">
      <c r="A267" t="s">
        <v>26</v>
      </c>
      <c r="B267" s="18">
        <v>34819</v>
      </c>
      <c r="C267" s="18">
        <v>39447</v>
      </c>
      <c r="D267">
        <v>26.5</v>
      </c>
      <c r="F267">
        <v>7</v>
      </c>
      <c r="G267">
        <v>4</v>
      </c>
      <c r="H267" t="s">
        <v>7</v>
      </c>
      <c r="I267" t="s">
        <v>16</v>
      </c>
      <c r="J267" s="3">
        <f t="shared" si="5"/>
        <v>13</v>
      </c>
      <c r="K267" s="3">
        <v>1</v>
      </c>
    </row>
    <row r="268" spans="1:11" x14ac:dyDescent="0.15">
      <c r="A268" t="s">
        <v>28</v>
      </c>
      <c r="B268" s="18">
        <v>34819</v>
      </c>
      <c r="C268" s="18">
        <v>39447</v>
      </c>
      <c r="D268">
        <v>28</v>
      </c>
      <c r="F268">
        <v>7</v>
      </c>
      <c r="G268">
        <v>5</v>
      </c>
      <c r="H268" t="s">
        <v>7</v>
      </c>
      <c r="I268" t="s">
        <v>16</v>
      </c>
      <c r="J268" s="3">
        <f t="shared" si="5"/>
        <v>13</v>
      </c>
      <c r="K268" s="3">
        <v>1</v>
      </c>
    </row>
    <row r="269" spans="1:11" x14ac:dyDescent="0.15">
      <c r="A269" t="s">
        <v>41</v>
      </c>
      <c r="B269" s="18">
        <v>34819</v>
      </c>
      <c r="C269" s="18">
        <v>39447</v>
      </c>
      <c r="D269">
        <v>56.5</v>
      </c>
      <c r="F269">
        <v>7</v>
      </c>
      <c r="G269">
        <v>6</v>
      </c>
      <c r="H269" t="s">
        <v>7</v>
      </c>
      <c r="I269" t="s">
        <v>146</v>
      </c>
      <c r="J269" s="3">
        <f t="shared" si="5"/>
        <v>13</v>
      </c>
      <c r="K269" s="3">
        <v>0</v>
      </c>
    </row>
    <row r="270" spans="1:11" x14ac:dyDescent="0.15">
      <c r="A270" t="s">
        <v>29</v>
      </c>
      <c r="B270" s="18">
        <v>34819</v>
      </c>
      <c r="C270" s="18">
        <v>39447</v>
      </c>
      <c r="D270">
        <v>32.5</v>
      </c>
      <c r="F270">
        <v>8</v>
      </c>
      <c r="G270">
        <v>2</v>
      </c>
      <c r="H270" t="s">
        <v>7</v>
      </c>
      <c r="I270" t="s">
        <v>16</v>
      </c>
      <c r="J270" s="3">
        <f t="shared" si="5"/>
        <v>13</v>
      </c>
      <c r="K270" s="3">
        <v>1</v>
      </c>
    </row>
    <row r="271" spans="1:11" x14ac:dyDescent="0.15">
      <c r="A271" t="s">
        <v>47</v>
      </c>
      <c r="B271" s="18">
        <v>34819</v>
      </c>
      <c r="C271" s="18">
        <v>39447</v>
      </c>
      <c r="D271">
        <v>62</v>
      </c>
      <c r="F271">
        <v>8</v>
      </c>
      <c r="G271">
        <v>4</v>
      </c>
      <c r="H271" t="s">
        <v>7</v>
      </c>
      <c r="I271" t="s">
        <v>146</v>
      </c>
      <c r="J271" s="3">
        <f t="shared" si="5"/>
        <v>13</v>
      </c>
      <c r="K271" s="3">
        <v>0.5</v>
      </c>
    </row>
    <row r="272" spans="1:11" x14ac:dyDescent="0.15">
      <c r="A272" t="s">
        <v>52</v>
      </c>
      <c r="B272" s="18">
        <v>34819</v>
      </c>
      <c r="C272" s="18">
        <v>39447</v>
      </c>
      <c r="D272">
        <v>74.5</v>
      </c>
      <c r="E272">
        <v>21.2</v>
      </c>
      <c r="F272">
        <v>8</v>
      </c>
      <c r="G272">
        <v>6</v>
      </c>
      <c r="H272" t="s">
        <v>7</v>
      </c>
      <c r="I272" t="s">
        <v>8</v>
      </c>
      <c r="J272" s="3">
        <f t="shared" si="5"/>
        <v>13</v>
      </c>
      <c r="K272" s="3">
        <v>0.5</v>
      </c>
    </row>
    <row r="273" spans="1:12" x14ac:dyDescent="0.15">
      <c r="A273" t="s">
        <v>36</v>
      </c>
      <c r="B273" s="18">
        <v>34819</v>
      </c>
      <c r="C273" s="18">
        <v>39447</v>
      </c>
      <c r="D273">
        <v>41</v>
      </c>
      <c r="F273">
        <v>8</v>
      </c>
      <c r="G273">
        <v>8</v>
      </c>
      <c r="H273" t="s">
        <v>7</v>
      </c>
      <c r="I273" t="s">
        <v>16</v>
      </c>
      <c r="J273" s="3">
        <f t="shared" si="5"/>
        <v>13</v>
      </c>
      <c r="K273" s="3">
        <v>0.5</v>
      </c>
    </row>
    <row r="274" spans="1:12" x14ac:dyDescent="0.15">
      <c r="A274" t="s">
        <v>38</v>
      </c>
      <c r="B274" s="18">
        <v>34819</v>
      </c>
      <c r="C274" s="18">
        <v>39447</v>
      </c>
      <c r="D274">
        <v>44.5</v>
      </c>
      <c r="F274">
        <v>9</v>
      </c>
      <c r="G274">
        <v>4</v>
      </c>
      <c r="H274" t="s">
        <v>7</v>
      </c>
      <c r="I274" t="s">
        <v>146</v>
      </c>
      <c r="J274" s="3">
        <f t="shared" si="5"/>
        <v>13</v>
      </c>
      <c r="K274" s="3">
        <v>0.5</v>
      </c>
    </row>
    <row r="275" spans="1:12" x14ac:dyDescent="0.15">
      <c r="A275" t="s">
        <v>33</v>
      </c>
      <c r="B275" s="18">
        <v>34819</v>
      </c>
      <c r="C275" s="18">
        <v>39447</v>
      </c>
      <c r="D275">
        <v>39.5</v>
      </c>
      <c r="F275">
        <v>9</v>
      </c>
      <c r="G275">
        <v>5</v>
      </c>
      <c r="H275" t="s">
        <v>7</v>
      </c>
      <c r="I275" t="s">
        <v>8</v>
      </c>
      <c r="J275" s="3">
        <f t="shared" si="5"/>
        <v>13</v>
      </c>
      <c r="K275" s="3">
        <v>1</v>
      </c>
    </row>
    <row r="276" spans="1:12" x14ac:dyDescent="0.15">
      <c r="A276" t="s">
        <v>42</v>
      </c>
      <c r="B276" s="18">
        <v>34819</v>
      </c>
      <c r="C276" s="18">
        <v>39447</v>
      </c>
      <c r="D276">
        <v>55</v>
      </c>
      <c r="F276">
        <v>9</v>
      </c>
      <c r="G276">
        <v>6</v>
      </c>
      <c r="H276" t="s">
        <v>7</v>
      </c>
      <c r="I276" t="s">
        <v>146</v>
      </c>
      <c r="J276" s="3">
        <f t="shared" si="5"/>
        <v>13</v>
      </c>
      <c r="K276" s="3">
        <v>0</v>
      </c>
    </row>
    <row r="277" spans="1:12" x14ac:dyDescent="0.15">
      <c r="A277" t="s">
        <v>30</v>
      </c>
      <c r="B277" s="18">
        <v>34819</v>
      </c>
      <c r="C277" s="18">
        <v>39447</v>
      </c>
      <c r="D277">
        <v>35</v>
      </c>
      <c r="F277">
        <v>9</v>
      </c>
      <c r="G277">
        <v>7</v>
      </c>
      <c r="H277" t="s">
        <v>7</v>
      </c>
      <c r="I277" t="s">
        <v>146</v>
      </c>
      <c r="J277" s="3">
        <f t="shared" si="5"/>
        <v>13</v>
      </c>
      <c r="K277" s="3">
        <v>1</v>
      </c>
    </row>
    <row r="278" spans="1:12" x14ac:dyDescent="0.15">
      <c r="A278" t="s">
        <v>32</v>
      </c>
      <c r="B278" s="18">
        <v>34819</v>
      </c>
      <c r="C278" s="18">
        <v>39447</v>
      </c>
      <c r="D278">
        <v>35.5</v>
      </c>
      <c r="F278">
        <v>9</v>
      </c>
      <c r="G278">
        <v>8</v>
      </c>
      <c r="H278" t="s">
        <v>7</v>
      </c>
      <c r="I278" t="s">
        <v>147</v>
      </c>
      <c r="J278" s="3">
        <f t="shared" si="5"/>
        <v>13</v>
      </c>
      <c r="K278" s="3">
        <v>0.5</v>
      </c>
    </row>
    <row r="279" spans="1:12" x14ac:dyDescent="0.15">
      <c r="A279" t="s">
        <v>25</v>
      </c>
      <c r="B279" s="18">
        <v>34819</v>
      </c>
      <c r="C279" s="18">
        <v>39447</v>
      </c>
      <c r="D279">
        <v>25</v>
      </c>
      <c r="F279">
        <v>10</v>
      </c>
      <c r="G279">
        <v>4</v>
      </c>
      <c r="H279" t="s">
        <v>7</v>
      </c>
      <c r="I279" t="s">
        <v>16</v>
      </c>
      <c r="J279" s="3">
        <f t="shared" si="5"/>
        <v>13</v>
      </c>
      <c r="K279" s="3">
        <v>1</v>
      </c>
    </row>
    <row r="280" spans="1:12" x14ac:dyDescent="0.15">
      <c r="A280" t="s">
        <v>160</v>
      </c>
      <c r="B280" s="18">
        <v>34819</v>
      </c>
      <c r="C280" s="18">
        <v>39447</v>
      </c>
      <c r="D280">
        <v>28</v>
      </c>
      <c r="F280">
        <v>10</v>
      </c>
      <c r="G280">
        <v>9</v>
      </c>
      <c r="H280" t="s">
        <v>7</v>
      </c>
      <c r="I280" t="s">
        <v>8</v>
      </c>
      <c r="J280" s="3">
        <f t="shared" si="5"/>
        <v>13</v>
      </c>
      <c r="K280" s="3">
        <v>1</v>
      </c>
      <c r="L280" t="s">
        <v>162</v>
      </c>
    </row>
    <row r="281" spans="1:12" x14ac:dyDescent="0.15">
      <c r="A281" t="s">
        <v>161</v>
      </c>
      <c r="B281" s="18">
        <v>34819</v>
      </c>
      <c r="C281" s="18">
        <v>39447</v>
      </c>
      <c r="D281">
        <v>23</v>
      </c>
      <c r="F281">
        <v>10</v>
      </c>
      <c r="G281">
        <v>9</v>
      </c>
      <c r="H281" t="s">
        <v>7</v>
      </c>
      <c r="I281" t="s">
        <v>8</v>
      </c>
      <c r="J281" s="3">
        <f t="shared" si="5"/>
        <v>13</v>
      </c>
      <c r="K281" s="3">
        <v>1</v>
      </c>
      <c r="L281" t="s">
        <v>163</v>
      </c>
    </row>
    <row r="282" spans="1:12" x14ac:dyDescent="0.15">
      <c r="A282" t="s">
        <v>55</v>
      </c>
      <c r="B282" s="18">
        <v>35246</v>
      </c>
      <c r="C282" s="18">
        <v>39447</v>
      </c>
      <c r="D282">
        <v>63</v>
      </c>
      <c r="F282">
        <v>0</v>
      </c>
      <c r="H282" t="s">
        <v>9</v>
      </c>
      <c r="I282" t="s">
        <v>10</v>
      </c>
      <c r="J282" s="3">
        <f t="shared" si="5"/>
        <v>12</v>
      </c>
      <c r="K282" s="3">
        <v>0.2</v>
      </c>
    </row>
    <row r="283" spans="1:12" x14ac:dyDescent="0.15">
      <c r="A283" t="s">
        <v>56</v>
      </c>
      <c r="B283" s="18">
        <v>35246</v>
      </c>
      <c r="C283" s="18">
        <v>39447</v>
      </c>
      <c r="D283">
        <v>11.5</v>
      </c>
      <c r="F283">
        <v>0</v>
      </c>
      <c r="H283" t="s">
        <v>9</v>
      </c>
      <c r="I283" t="s">
        <v>15</v>
      </c>
      <c r="J283" s="3">
        <f t="shared" si="5"/>
        <v>12</v>
      </c>
      <c r="K283" s="3">
        <v>1</v>
      </c>
    </row>
    <row r="284" spans="1:12" x14ac:dyDescent="0.15">
      <c r="A284" t="s">
        <v>140</v>
      </c>
      <c r="B284" s="18">
        <v>35246</v>
      </c>
      <c r="C284" s="18">
        <v>39447</v>
      </c>
      <c r="D284">
        <v>64</v>
      </c>
      <c r="F284">
        <v>0</v>
      </c>
      <c r="H284" t="s">
        <v>9</v>
      </c>
      <c r="I284" t="s">
        <v>11</v>
      </c>
      <c r="J284" s="3">
        <f t="shared" si="5"/>
        <v>12</v>
      </c>
      <c r="K284" s="3">
        <v>0</v>
      </c>
      <c r="L284" t="s">
        <v>164</v>
      </c>
    </row>
    <row r="285" spans="1:12" x14ac:dyDescent="0.15">
      <c r="A285" t="s">
        <v>141</v>
      </c>
      <c r="B285" s="18">
        <v>35246</v>
      </c>
      <c r="C285" s="18">
        <v>39447</v>
      </c>
      <c r="D285">
        <v>74.5</v>
      </c>
      <c r="F285">
        <v>0</v>
      </c>
      <c r="H285" t="s">
        <v>9</v>
      </c>
      <c r="I285" t="s">
        <v>11</v>
      </c>
      <c r="J285" s="3">
        <f t="shared" si="5"/>
        <v>12</v>
      </c>
      <c r="K285" s="3">
        <v>0</v>
      </c>
    </row>
    <row r="286" spans="1:12" x14ac:dyDescent="0.15">
      <c r="A286" t="s">
        <v>57</v>
      </c>
      <c r="B286" s="18">
        <v>36616</v>
      </c>
      <c r="C286" s="18">
        <v>39447</v>
      </c>
      <c r="D286">
        <v>59.5</v>
      </c>
      <c r="E286">
        <v>10.4</v>
      </c>
      <c r="F286">
        <v>1</v>
      </c>
      <c r="H286" t="s">
        <v>9</v>
      </c>
      <c r="I286" t="s">
        <v>11</v>
      </c>
      <c r="J286" s="3">
        <f t="shared" si="5"/>
        <v>8</v>
      </c>
      <c r="K286" s="3">
        <v>0</v>
      </c>
    </row>
    <row r="287" spans="1:12" x14ac:dyDescent="0.15">
      <c r="A287" t="s">
        <v>58</v>
      </c>
      <c r="B287" s="18">
        <v>36616</v>
      </c>
      <c r="C287" s="18">
        <v>39447</v>
      </c>
      <c r="D287">
        <v>37.5</v>
      </c>
      <c r="E287">
        <v>8.25</v>
      </c>
      <c r="F287">
        <v>1</v>
      </c>
      <c r="H287" t="s">
        <v>9</v>
      </c>
      <c r="I287" t="s">
        <v>11</v>
      </c>
      <c r="J287" s="3">
        <f t="shared" si="5"/>
        <v>8</v>
      </c>
      <c r="K287" s="3">
        <v>0.2</v>
      </c>
    </row>
    <row r="288" spans="1:12" x14ac:dyDescent="0.15">
      <c r="A288" t="s">
        <v>59</v>
      </c>
      <c r="B288" s="18">
        <v>36616</v>
      </c>
      <c r="C288" s="18">
        <v>39447</v>
      </c>
      <c r="D288">
        <v>12</v>
      </c>
      <c r="E288">
        <v>3.45</v>
      </c>
      <c r="F288">
        <v>1</v>
      </c>
      <c r="H288" t="s">
        <v>9</v>
      </c>
      <c r="I288" t="s">
        <v>12</v>
      </c>
      <c r="J288" s="3">
        <f t="shared" si="5"/>
        <v>8</v>
      </c>
      <c r="K288" s="3">
        <v>0</v>
      </c>
    </row>
    <row r="289" spans="1:11" x14ac:dyDescent="0.15">
      <c r="A289" t="s">
        <v>60</v>
      </c>
      <c r="B289" s="18">
        <v>36616</v>
      </c>
      <c r="C289" s="18">
        <v>39447</v>
      </c>
      <c r="D289">
        <v>16.5</v>
      </c>
      <c r="F289">
        <v>1</v>
      </c>
      <c r="H289" t="s">
        <v>9</v>
      </c>
      <c r="I289" t="s">
        <v>11</v>
      </c>
      <c r="J289" s="3">
        <f t="shared" si="5"/>
        <v>8</v>
      </c>
      <c r="K289" s="3">
        <v>0</v>
      </c>
    </row>
    <row r="290" spans="1:11" x14ac:dyDescent="0.15">
      <c r="A290" t="s">
        <v>61</v>
      </c>
      <c r="B290" s="18">
        <v>36616</v>
      </c>
      <c r="C290" s="18">
        <v>39447</v>
      </c>
      <c r="D290">
        <v>16.5</v>
      </c>
      <c r="F290">
        <v>1</v>
      </c>
      <c r="H290" t="s">
        <v>9</v>
      </c>
      <c r="I290" t="s">
        <v>12</v>
      </c>
      <c r="J290" s="3">
        <f t="shared" si="5"/>
        <v>8</v>
      </c>
      <c r="K290" s="3">
        <v>0.5</v>
      </c>
    </row>
    <row r="291" spans="1:11" x14ac:dyDescent="0.15">
      <c r="A291" t="s">
        <v>62</v>
      </c>
      <c r="B291" s="18">
        <v>36616</v>
      </c>
      <c r="C291" s="18">
        <v>39447</v>
      </c>
      <c r="D291">
        <v>35</v>
      </c>
      <c r="F291">
        <v>1</v>
      </c>
      <c r="H291" t="s">
        <v>9</v>
      </c>
      <c r="I291" t="s">
        <v>12</v>
      </c>
      <c r="J291" s="3">
        <f t="shared" si="5"/>
        <v>8</v>
      </c>
      <c r="K291" s="3">
        <v>0</v>
      </c>
    </row>
    <row r="292" spans="1:11" x14ac:dyDescent="0.15">
      <c r="A292" t="s">
        <v>63</v>
      </c>
      <c r="B292" s="18">
        <v>36616</v>
      </c>
      <c r="C292" s="18">
        <v>39447</v>
      </c>
      <c r="D292">
        <v>9.5</v>
      </c>
      <c r="F292">
        <v>2</v>
      </c>
      <c r="H292" t="s">
        <v>9</v>
      </c>
      <c r="I292" t="s">
        <v>10</v>
      </c>
      <c r="J292" s="3">
        <f t="shared" ref="J292:J328" si="6">YEAR(C292)-YEAR(B292)</f>
        <v>8</v>
      </c>
    </row>
    <row r="293" spans="1:11" x14ac:dyDescent="0.15">
      <c r="A293" t="s">
        <v>64</v>
      </c>
      <c r="B293" s="18">
        <v>36616</v>
      </c>
      <c r="C293" s="18">
        <v>39447</v>
      </c>
      <c r="D293">
        <v>11.5</v>
      </c>
      <c r="F293">
        <v>2</v>
      </c>
      <c r="H293" t="s">
        <v>9</v>
      </c>
      <c r="I293" t="s">
        <v>10</v>
      </c>
      <c r="J293" s="3">
        <f t="shared" si="6"/>
        <v>8</v>
      </c>
      <c r="K293" s="3">
        <v>0</v>
      </c>
    </row>
    <row r="294" spans="1:11" x14ac:dyDescent="0.15">
      <c r="A294" t="s">
        <v>65</v>
      </c>
      <c r="B294" s="18">
        <v>36616</v>
      </c>
      <c r="C294" s="18">
        <v>39447</v>
      </c>
      <c r="D294">
        <v>25</v>
      </c>
      <c r="F294">
        <v>2</v>
      </c>
      <c r="H294" t="s">
        <v>9</v>
      </c>
      <c r="I294" t="s">
        <v>10</v>
      </c>
      <c r="J294" s="3">
        <f t="shared" si="6"/>
        <v>8</v>
      </c>
      <c r="K294" s="3">
        <v>0.2</v>
      </c>
    </row>
    <row r="295" spans="1:11" x14ac:dyDescent="0.15">
      <c r="A295" t="s">
        <v>66</v>
      </c>
      <c r="B295" s="18">
        <v>36616</v>
      </c>
      <c r="C295" s="18">
        <v>39447</v>
      </c>
      <c r="D295">
        <v>10.5</v>
      </c>
      <c r="F295">
        <v>2</v>
      </c>
      <c r="H295" t="s">
        <v>9</v>
      </c>
      <c r="I295" t="s">
        <v>10</v>
      </c>
      <c r="J295" s="3">
        <f t="shared" si="6"/>
        <v>8</v>
      </c>
      <c r="K295" s="3">
        <v>0.2</v>
      </c>
    </row>
    <row r="296" spans="1:11" x14ac:dyDescent="0.15">
      <c r="A296" t="s">
        <v>67</v>
      </c>
      <c r="B296" s="18">
        <v>36616</v>
      </c>
      <c r="C296" s="18">
        <v>39447</v>
      </c>
      <c r="D296">
        <v>13</v>
      </c>
      <c r="E296">
        <v>4</v>
      </c>
      <c r="F296">
        <v>2</v>
      </c>
      <c r="H296" t="s">
        <v>9</v>
      </c>
      <c r="I296" t="s">
        <v>10</v>
      </c>
      <c r="J296" s="3">
        <f t="shared" si="6"/>
        <v>8</v>
      </c>
      <c r="K296" s="3">
        <v>0</v>
      </c>
    </row>
    <row r="297" spans="1:11" x14ac:dyDescent="0.15">
      <c r="A297" t="s">
        <v>68</v>
      </c>
      <c r="B297" s="18">
        <v>36616</v>
      </c>
      <c r="C297" s="18">
        <v>39447</v>
      </c>
      <c r="D297">
        <v>13</v>
      </c>
      <c r="F297">
        <v>2</v>
      </c>
      <c r="H297" t="s">
        <v>9</v>
      </c>
      <c r="I297" t="s">
        <v>10</v>
      </c>
      <c r="J297" s="3">
        <f t="shared" si="6"/>
        <v>8</v>
      </c>
      <c r="K297" s="3">
        <v>0.2</v>
      </c>
    </row>
    <row r="298" spans="1:11" x14ac:dyDescent="0.15">
      <c r="A298" t="s">
        <v>69</v>
      </c>
      <c r="B298" s="18">
        <v>36616</v>
      </c>
      <c r="C298" s="18">
        <v>39447</v>
      </c>
      <c r="D298">
        <v>33.520000000000003</v>
      </c>
      <c r="F298">
        <v>2</v>
      </c>
      <c r="H298" t="s">
        <v>9</v>
      </c>
      <c r="I298" t="s">
        <v>10</v>
      </c>
      <c r="J298" s="3">
        <f t="shared" si="6"/>
        <v>8</v>
      </c>
      <c r="K298" s="3">
        <v>0</v>
      </c>
    </row>
    <row r="299" spans="1:11" x14ac:dyDescent="0.15">
      <c r="A299" t="s">
        <v>70</v>
      </c>
      <c r="B299" s="18">
        <v>36616</v>
      </c>
      <c r="C299" s="18">
        <v>39447</v>
      </c>
      <c r="D299">
        <v>9.5</v>
      </c>
      <c r="F299">
        <v>2</v>
      </c>
      <c r="H299" t="s">
        <v>9</v>
      </c>
      <c r="I299" t="s">
        <v>10</v>
      </c>
      <c r="J299" s="3">
        <f t="shared" si="6"/>
        <v>8</v>
      </c>
      <c r="K299" s="3">
        <v>0.5</v>
      </c>
    </row>
    <row r="300" spans="1:11" x14ac:dyDescent="0.15">
      <c r="A300" t="s">
        <v>71</v>
      </c>
      <c r="B300" s="18">
        <v>36616</v>
      </c>
      <c r="C300" s="18">
        <v>39447</v>
      </c>
      <c r="D300">
        <v>10.5</v>
      </c>
      <c r="F300">
        <v>3</v>
      </c>
      <c r="H300" t="s">
        <v>9</v>
      </c>
      <c r="I300" t="s">
        <v>8</v>
      </c>
      <c r="J300" s="3">
        <f t="shared" si="6"/>
        <v>8</v>
      </c>
      <c r="K300" s="3">
        <v>0</v>
      </c>
    </row>
    <row r="301" spans="1:11" x14ac:dyDescent="0.15">
      <c r="A301" t="s">
        <v>72</v>
      </c>
      <c r="B301" s="18">
        <v>36616</v>
      </c>
      <c r="C301" s="18">
        <v>39447</v>
      </c>
      <c r="D301">
        <v>9</v>
      </c>
      <c r="F301">
        <v>3</v>
      </c>
      <c r="H301" t="s">
        <v>9</v>
      </c>
      <c r="I301" t="s">
        <v>8</v>
      </c>
      <c r="J301" s="3">
        <f t="shared" si="6"/>
        <v>8</v>
      </c>
      <c r="K301" s="3">
        <v>0</v>
      </c>
    </row>
    <row r="302" spans="1:11" x14ac:dyDescent="0.15">
      <c r="A302" t="s">
        <v>73</v>
      </c>
      <c r="B302" s="18">
        <v>36616</v>
      </c>
      <c r="C302" s="18">
        <v>39447</v>
      </c>
      <c r="D302">
        <v>24.5</v>
      </c>
      <c r="E302">
        <v>5.0999999999999996</v>
      </c>
      <c r="F302">
        <v>3</v>
      </c>
      <c r="H302" t="s">
        <v>9</v>
      </c>
      <c r="I302" t="s">
        <v>8</v>
      </c>
      <c r="J302" s="3">
        <f t="shared" si="6"/>
        <v>8</v>
      </c>
      <c r="K302" s="3">
        <v>0</v>
      </c>
    </row>
    <row r="303" spans="1:11" x14ac:dyDescent="0.15">
      <c r="A303" t="s">
        <v>74</v>
      </c>
      <c r="B303" s="18">
        <v>36616</v>
      </c>
      <c r="C303" s="18">
        <v>39447</v>
      </c>
      <c r="D303">
        <v>8.5</v>
      </c>
      <c r="F303">
        <v>3</v>
      </c>
      <c r="H303" t="s">
        <v>9</v>
      </c>
      <c r="I303" t="s">
        <v>8</v>
      </c>
      <c r="J303" s="3">
        <f t="shared" si="6"/>
        <v>8</v>
      </c>
      <c r="K303" s="3">
        <v>0.2</v>
      </c>
    </row>
    <row r="304" spans="1:11" x14ac:dyDescent="0.15">
      <c r="A304" t="s">
        <v>75</v>
      </c>
      <c r="B304" s="18">
        <v>36616</v>
      </c>
      <c r="C304" s="18">
        <v>39447</v>
      </c>
      <c r="D304">
        <v>11</v>
      </c>
      <c r="F304">
        <v>3</v>
      </c>
      <c r="H304" t="s">
        <v>9</v>
      </c>
      <c r="I304" t="s">
        <v>8</v>
      </c>
      <c r="J304" s="3">
        <f t="shared" si="6"/>
        <v>8</v>
      </c>
    </row>
    <row r="305" spans="1:12" x14ac:dyDescent="0.15">
      <c r="A305" t="s">
        <v>76</v>
      </c>
      <c r="B305" s="18">
        <v>36616</v>
      </c>
      <c r="C305" s="18">
        <v>39447</v>
      </c>
      <c r="D305">
        <v>43.5</v>
      </c>
      <c r="F305">
        <v>3</v>
      </c>
      <c r="H305" t="s">
        <v>9</v>
      </c>
      <c r="I305" t="s">
        <v>8</v>
      </c>
      <c r="J305" s="3">
        <f t="shared" si="6"/>
        <v>8</v>
      </c>
      <c r="K305" s="3">
        <v>1</v>
      </c>
    </row>
    <row r="306" spans="1:12" x14ac:dyDescent="0.15">
      <c r="A306" t="s">
        <v>77</v>
      </c>
      <c r="B306" s="18">
        <v>36616</v>
      </c>
      <c r="C306" s="18">
        <v>39447</v>
      </c>
      <c r="D306">
        <v>37.5</v>
      </c>
      <c r="F306">
        <v>3</v>
      </c>
      <c r="H306" t="s">
        <v>9</v>
      </c>
      <c r="I306" t="s">
        <v>8</v>
      </c>
      <c r="J306" s="3">
        <f t="shared" si="6"/>
        <v>8</v>
      </c>
      <c r="K306" s="3">
        <v>0.2</v>
      </c>
      <c r="L306" t="s">
        <v>164</v>
      </c>
    </row>
    <row r="307" spans="1:12" x14ac:dyDescent="0.15">
      <c r="A307" t="s">
        <v>78</v>
      </c>
      <c r="B307" s="18">
        <v>36616</v>
      </c>
      <c r="C307" s="18">
        <v>39447</v>
      </c>
      <c r="D307">
        <v>21</v>
      </c>
      <c r="F307">
        <v>3</v>
      </c>
      <c r="H307" t="s">
        <v>9</v>
      </c>
      <c r="I307" t="s">
        <v>8</v>
      </c>
      <c r="J307" s="3">
        <f t="shared" si="6"/>
        <v>8</v>
      </c>
      <c r="K307" s="3">
        <v>0.2</v>
      </c>
    </row>
    <row r="308" spans="1:12" x14ac:dyDescent="0.15">
      <c r="A308" t="s">
        <v>79</v>
      </c>
      <c r="B308" s="18">
        <v>36616</v>
      </c>
      <c r="C308" s="18">
        <v>39447</v>
      </c>
      <c r="D308">
        <v>17</v>
      </c>
      <c r="F308">
        <v>3</v>
      </c>
      <c r="H308" t="s">
        <v>9</v>
      </c>
      <c r="I308" t="s">
        <v>8</v>
      </c>
      <c r="J308" s="3">
        <f t="shared" si="6"/>
        <v>8</v>
      </c>
      <c r="K308" s="3">
        <v>0.2</v>
      </c>
    </row>
    <row r="309" spans="1:12" x14ac:dyDescent="0.15">
      <c r="A309" t="s">
        <v>80</v>
      </c>
      <c r="B309" s="18">
        <v>36616</v>
      </c>
      <c r="C309" s="18">
        <v>39447</v>
      </c>
      <c r="D309">
        <v>28.5</v>
      </c>
      <c r="F309">
        <v>3</v>
      </c>
      <c r="H309" t="s">
        <v>9</v>
      </c>
      <c r="I309" t="s">
        <v>8</v>
      </c>
      <c r="J309" s="3">
        <f t="shared" si="6"/>
        <v>8</v>
      </c>
      <c r="K309" s="3">
        <v>0</v>
      </c>
    </row>
    <row r="310" spans="1:12" x14ac:dyDescent="0.15">
      <c r="A310" t="s">
        <v>81</v>
      </c>
      <c r="B310" s="18">
        <v>36616</v>
      </c>
      <c r="C310" s="18">
        <v>39447</v>
      </c>
      <c r="D310">
        <v>15.5</v>
      </c>
      <c r="F310">
        <v>4</v>
      </c>
      <c r="H310" t="s">
        <v>9</v>
      </c>
      <c r="I310" t="s">
        <v>13</v>
      </c>
      <c r="J310" s="3">
        <f t="shared" si="6"/>
        <v>8</v>
      </c>
      <c r="K310" s="3">
        <v>1</v>
      </c>
    </row>
    <row r="311" spans="1:12" x14ac:dyDescent="0.15">
      <c r="A311" t="s">
        <v>82</v>
      </c>
      <c r="B311" s="18">
        <v>36616</v>
      </c>
      <c r="C311" s="18">
        <v>39447</v>
      </c>
      <c r="D311">
        <v>37</v>
      </c>
      <c r="F311">
        <v>4</v>
      </c>
      <c r="H311" t="s">
        <v>9</v>
      </c>
      <c r="I311" t="s">
        <v>13</v>
      </c>
      <c r="J311" s="3">
        <f t="shared" si="6"/>
        <v>8</v>
      </c>
      <c r="K311" s="3">
        <v>0.5</v>
      </c>
    </row>
    <row r="312" spans="1:12" x14ac:dyDescent="0.15">
      <c r="A312" t="s">
        <v>83</v>
      </c>
      <c r="B312" s="18">
        <v>36616</v>
      </c>
      <c r="C312" s="18">
        <v>39447</v>
      </c>
      <c r="D312">
        <v>61</v>
      </c>
      <c r="E312">
        <v>17</v>
      </c>
      <c r="F312">
        <v>4</v>
      </c>
      <c r="H312" t="s">
        <v>9</v>
      </c>
      <c r="I312" t="s">
        <v>13</v>
      </c>
      <c r="J312" s="3">
        <f t="shared" si="6"/>
        <v>8</v>
      </c>
      <c r="K312" s="3">
        <v>0</v>
      </c>
    </row>
    <row r="313" spans="1:12" x14ac:dyDescent="0.15">
      <c r="A313" t="s">
        <v>84</v>
      </c>
      <c r="B313" s="18">
        <v>36616</v>
      </c>
      <c r="C313" s="18">
        <v>39447</v>
      </c>
      <c r="D313">
        <v>50.5</v>
      </c>
      <c r="F313">
        <v>4</v>
      </c>
      <c r="H313" t="s">
        <v>9</v>
      </c>
      <c r="I313" t="s">
        <v>13</v>
      </c>
      <c r="J313" s="3">
        <f t="shared" si="6"/>
        <v>8</v>
      </c>
      <c r="K313" s="3">
        <v>0.2</v>
      </c>
    </row>
    <row r="314" spans="1:12" x14ac:dyDescent="0.15">
      <c r="A314" t="s">
        <v>85</v>
      </c>
      <c r="B314" s="18">
        <v>36616</v>
      </c>
      <c r="C314" s="18">
        <v>39447</v>
      </c>
      <c r="D314">
        <v>16.5</v>
      </c>
      <c r="F314">
        <v>4</v>
      </c>
      <c r="H314" t="s">
        <v>9</v>
      </c>
      <c r="I314" t="s">
        <v>13</v>
      </c>
      <c r="J314" s="3">
        <f t="shared" si="6"/>
        <v>8</v>
      </c>
      <c r="K314" s="3">
        <v>1</v>
      </c>
    </row>
    <row r="315" spans="1:12" x14ac:dyDescent="0.15">
      <c r="A315" t="s">
        <v>86</v>
      </c>
      <c r="B315" s="18">
        <v>36616</v>
      </c>
      <c r="C315" s="18">
        <v>39447</v>
      </c>
      <c r="D315">
        <v>22</v>
      </c>
      <c r="F315">
        <v>4</v>
      </c>
      <c r="H315" t="s">
        <v>9</v>
      </c>
      <c r="I315" t="s">
        <v>13</v>
      </c>
      <c r="J315" s="3">
        <f t="shared" si="6"/>
        <v>8</v>
      </c>
      <c r="K315" s="3">
        <v>0.5</v>
      </c>
    </row>
    <row r="316" spans="1:12" x14ac:dyDescent="0.15">
      <c r="A316" t="s">
        <v>87</v>
      </c>
      <c r="B316" s="18">
        <v>36616</v>
      </c>
      <c r="C316" s="18">
        <v>39447</v>
      </c>
      <c r="D316">
        <v>40</v>
      </c>
      <c r="E316">
        <v>9</v>
      </c>
      <c r="F316">
        <v>4</v>
      </c>
      <c r="H316" t="s">
        <v>9</v>
      </c>
      <c r="I316" t="s">
        <v>13</v>
      </c>
      <c r="J316" s="3">
        <f t="shared" si="6"/>
        <v>8</v>
      </c>
      <c r="K316" s="3">
        <v>0.5</v>
      </c>
    </row>
    <row r="317" spans="1:12" x14ac:dyDescent="0.15">
      <c r="A317" t="s">
        <v>88</v>
      </c>
      <c r="B317" s="18">
        <v>36616</v>
      </c>
      <c r="C317" s="18">
        <v>39447</v>
      </c>
      <c r="D317">
        <v>62</v>
      </c>
      <c r="F317">
        <v>4</v>
      </c>
      <c r="H317" t="s">
        <v>9</v>
      </c>
      <c r="I317" t="s">
        <v>13</v>
      </c>
      <c r="J317" s="3">
        <f t="shared" si="6"/>
        <v>8</v>
      </c>
      <c r="K317" s="3">
        <v>0</v>
      </c>
    </row>
    <row r="318" spans="1:12" x14ac:dyDescent="0.15">
      <c r="A318" t="s">
        <v>89</v>
      </c>
      <c r="B318" s="18">
        <v>36616</v>
      </c>
      <c r="C318" s="18">
        <v>39447</v>
      </c>
      <c r="D318">
        <v>42.5</v>
      </c>
      <c r="F318">
        <v>4</v>
      </c>
      <c r="H318" t="s">
        <v>9</v>
      </c>
      <c r="I318" t="s">
        <v>13</v>
      </c>
      <c r="J318" s="3">
        <f t="shared" si="6"/>
        <v>8</v>
      </c>
      <c r="K318" s="3">
        <v>0</v>
      </c>
    </row>
    <row r="319" spans="1:12" x14ac:dyDescent="0.15">
      <c r="A319" t="s">
        <v>90</v>
      </c>
      <c r="B319" s="18">
        <v>36616</v>
      </c>
      <c r="C319" s="18">
        <v>39447</v>
      </c>
      <c r="D319">
        <v>58.5</v>
      </c>
      <c r="F319">
        <v>4</v>
      </c>
      <c r="H319" t="s">
        <v>9</v>
      </c>
      <c r="I319" t="s">
        <v>13</v>
      </c>
      <c r="J319" s="3">
        <f t="shared" si="6"/>
        <v>8</v>
      </c>
      <c r="K319" s="3">
        <v>0</v>
      </c>
    </row>
    <row r="320" spans="1:12" x14ac:dyDescent="0.15">
      <c r="A320" t="s">
        <v>91</v>
      </c>
      <c r="B320" s="18">
        <v>36616</v>
      </c>
      <c r="C320" s="18">
        <v>39447</v>
      </c>
      <c r="D320">
        <v>48</v>
      </c>
      <c r="F320">
        <v>4</v>
      </c>
      <c r="H320" t="s">
        <v>9</v>
      </c>
      <c r="I320" t="s">
        <v>13</v>
      </c>
      <c r="J320" s="3">
        <f t="shared" si="6"/>
        <v>8</v>
      </c>
      <c r="K320" s="3">
        <v>0.2</v>
      </c>
    </row>
    <row r="321" spans="1:11" x14ac:dyDescent="0.15">
      <c r="A321" t="s">
        <v>92</v>
      </c>
      <c r="B321" s="18">
        <v>36616</v>
      </c>
      <c r="C321" s="18">
        <v>39447</v>
      </c>
      <c r="D321">
        <v>41.5</v>
      </c>
      <c r="F321">
        <v>4</v>
      </c>
      <c r="H321" t="s">
        <v>9</v>
      </c>
      <c r="I321" t="s">
        <v>13</v>
      </c>
      <c r="J321" s="3">
        <f t="shared" si="6"/>
        <v>8</v>
      </c>
      <c r="K321" s="3">
        <v>0.2</v>
      </c>
    </row>
    <row r="322" spans="1:11" x14ac:dyDescent="0.15">
      <c r="A322" t="s">
        <v>93</v>
      </c>
      <c r="B322" s="18">
        <v>36616</v>
      </c>
      <c r="C322" s="18">
        <v>39447</v>
      </c>
      <c r="D322">
        <v>39.5</v>
      </c>
      <c r="F322">
        <v>4</v>
      </c>
      <c r="H322" t="s">
        <v>9</v>
      </c>
      <c r="I322" t="s">
        <v>13</v>
      </c>
      <c r="J322" s="3">
        <f t="shared" si="6"/>
        <v>8</v>
      </c>
      <c r="K322" s="3">
        <v>0.2</v>
      </c>
    </row>
    <row r="323" spans="1:11" x14ac:dyDescent="0.15">
      <c r="A323" t="s">
        <v>94</v>
      </c>
      <c r="B323" s="18">
        <v>36616</v>
      </c>
      <c r="C323" s="18">
        <v>39447</v>
      </c>
      <c r="D323">
        <v>42.5</v>
      </c>
      <c r="F323">
        <v>5</v>
      </c>
      <c r="H323" t="s">
        <v>9</v>
      </c>
      <c r="I323" t="s">
        <v>13</v>
      </c>
      <c r="J323" s="3">
        <f t="shared" si="6"/>
        <v>8</v>
      </c>
      <c r="K323" s="3">
        <v>0</v>
      </c>
    </row>
    <row r="324" spans="1:11" x14ac:dyDescent="0.15">
      <c r="A324" t="s">
        <v>95</v>
      </c>
      <c r="B324" s="18">
        <v>36616</v>
      </c>
      <c r="C324" s="18">
        <v>39447</v>
      </c>
      <c r="D324">
        <v>22</v>
      </c>
      <c r="F324">
        <v>5</v>
      </c>
      <c r="H324" t="s">
        <v>9</v>
      </c>
      <c r="I324" t="s">
        <v>13</v>
      </c>
      <c r="J324" s="3">
        <f t="shared" si="6"/>
        <v>8</v>
      </c>
      <c r="K324" s="3">
        <v>0.2</v>
      </c>
    </row>
    <row r="325" spans="1:11" x14ac:dyDescent="0.15">
      <c r="A325" t="s">
        <v>96</v>
      </c>
      <c r="B325" s="18">
        <v>36616</v>
      </c>
      <c r="C325" s="18">
        <v>39447</v>
      </c>
      <c r="D325">
        <v>36</v>
      </c>
      <c r="F325">
        <v>5</v>
      </c>
      <c r="H325" t="s">
        <v>9</v>
      </c>
      <c r="I325" t="s">
        <v>13</v>
      </c>
      <c r="J325" s="3">
        <f t="shared" si="6"/>
        <v>8</v>
      </c>
      <c r="K325" s="3">
        <v>0.5</v>
      </c>
    </row>
    <row r="326" spans="1:11" x14ac:dyDescent="0.15">
      <c r="A326" t="s">
        <v>97</v>
      </c>
      <c r="B326" s="18">
        <v>36616</v>
      </c>
      <c r="C326" s="18">
        <v>39447</v>
      </c>
      <c r="D326">
        <v>50</v>
      </c>
      <c r="F326">
        <v>5</v>
      </c>
      <c r="H326" t="s">
        <v>9</v>
      </c>
      <c r="I326" t="s">
        <v>13</v>
      </c>
      <c r="J326" s="3">
        <f t="shared" si="6"/>
        <v>8</v>
      </c>
      <c r="K326" s="3">
        <v>0</v>
      </c>
    </row>
    <row r="327" spans="1:11" x14ac:dyDescent="0.15">
      <c r="A327" t="s">
        <v>98</v>
      </c>
      <c r="B327" s="18">
        <v>36616</v>
      </c>
      <c r="C327" s="18">
        <v>39447</v>
      </c>
      <c r="D327">
        <v>29.5</v>
      </c>
      <c r="F327">
        <v>5</v>
      </c>
      <c r="H327" t="s">
        <v>9</v>
      </c>
      <c r="I327" t="s">
        <v>13</v>
      </c>
      <c r="J327" s="3">
        <f t="shared" si="6"/>
        <v>8</v>
      </c>
      <c r="K327" s="3">
        <v>0.2</v>
      </c>
    </row>
    <row r="328" spans="1:11" x14ac:dyDescent="0.15">
      <c r="A328" t="s">
        <v>99</v>
      </c>
      <c r="B328" s="18">
        <v>36616</v>
      </c>
      <c r="C328" s="18">
        <v>39447</v>
      </c>
      <c r="D328">
        <v>30.5</v>
      </c>
      <c r="E328">
        <v>11.7</v>
      </c>
      <c r="F328">
        <v>5</v>
      </c>
      <c r="H328" t="s">
        <v>9</v>
      </c>
      <c r="I328" t="s">
        <v>13</v>
      </c>
      <c r="J328" s="3">
        <f t="shared" si="6"/>
        <v>8</v>
      </c>
      <c r="K328" s="3">
        <v>0</v>
      </c>
    </row>
    <row r="329" spans="1:11" x14ac:dyDescent="0.15">
      <c r="A329" t="s">
        <v>153</v>
      </c>
      <c r="B329" s="18">
        <v>36616</v>
      </c>
      <c r="C329" s="18">
        <v>39447</v>
      </c>
      <c r="D329">
        <v>15</v>
      </c>
      <c r="F329">
        <v>5</v>
      </c>
      <c r="H329" t="s">
        <v>9</v>
      </c>
      <c r="I329" t="s">
        <v>13</v>
      </c>
      <c r="J329" s="3">
        <f>YEAR(C329)-YEAR(B329)</f>
        <v>8</v>
      </c>
      <c r="K329" s="3">
        <v>1</v>
      </c>
    </row>
    <row r="330" spans="1:11" x14ac:dyDescent="0.15">
      <c r="A330" t="s">
        <v>154</v>
      </c>
      <c r="B330" s="18">
        <v>36616</v>
      </c>
      <c r="C330" s="18">
        <v>39447</v>
      </c>
      <c r="D330">
        <v>35</v>
      </c>
      <c r="F330">
        <v>5</v>
      </c>
      <c r="H330" t="s">
        <v>9</v>
      </c>
      <c r="I330" t="s">
        <v>13</v>
      </c>
      <c r="J330" s="3">
        <f>YEAR(C330)-YEAR(B330)</f>
        <v>8</v>
      </c>
      <c r="K330" s="3">
        <v>0.2</v>
      </c>
    </row>
    <row r="331" spans="1:11" x14ac:dyDescent="0.15">
      <c r="A331" t="s">
        <v>100</v>
      </c>
      <c r="B331" s="18">
        <v>36616</v>
      </c>
      <c r="C331" s="18">
        <v>39447</v>
      </c>
      <c r="D331">
        <v>18</v>
      </c>
      <c r="F331">
        <v>5</v>
      </c>
      <c r="H331" t="s">
        <v>9</v>
      </c>
      <c r="I331" t="s">
        <v>13</v>
      </c>
      <c r="J331" s="3">
        <f t="shared" ref="J331:J344" si="7">YEAR(C331)-YEAR(B331)</f>
        <v>8</v>
      </c>
      <c r="K331" s="3">
        <v>0.5</v>
      </c>
    </row>
    <row r="332" spans="1:11" x14ac:dyDescent="0.15">
      <c r="A332" t="s">
        <v>101</v>
      </c>
      <c r="B332" s="18">
        <v>36616</v>
      </c>
      <c r="C332" s="18">
        <v>39447</v>
      </c>
      <c r="D332">
        <v>45.5</v>
      </c>
      <c r="F332">
        <v>5</v>
      </c>
      <c r="H332" t="s">
        <v>9</v>
      </c>
      <c r="I332" t="s">
        <v>13</v>
      </c>
      <c r="J332" s="3">
        <f t="shared" si="7"/>
        <v>8</v>
      </c>
      <c r="K332" s="3">
        <v>0</v>
      </c>
    </row>
    <row r="333" spans="1:11" x14ac:dyDescent="0.15">
      <c r="A333" t="s">
        <v>102</v>
      </c>
      <c r="B333" s="18">
        <v>36616</v>
      </c>
      <c r="C333" s="18">
        <v>39447</v>
      </c>
      <c r="D333">
        <v>31</v>
      </c>
      <c r="F333">
        <v>5</v>
      </c>
      <c r="H333" t="s">
        <v>9</v>
      </c>
      <c r="I333" t="s">
        <v>13</v>
      </c>
      <c r="J333" s="3">
        <f t="shared" si="7"/>
        <v>8</v>
      </c>
      <c r="K333" s="3">
        <v>0.2</v>
      </c>
    </row>
    <row r="334" spans="1:11" x14ac:dyDescent="0.15">
      <c r="A334" t="s">
        <v>103</v>
      </c>
      <c r="B334" s="18">
        <v>36616</v>
      </c>
      <c r="C334" s="18">
        <v>39447</v>
      </c>
      <c r="D334">
        <v>50</v>
      </c>
      <c r="F334">
        <v>6</v>
      </c>
      <c r="H334" t="s">
        <v>9</v>
      </c>
      <c r="I334" t="s">
        <v>13</v>
      </c>
      <c r="J334" s="3">
        <f t="shared" si="7"/>
        <v>8</v>
      </c>
      <c r="K334" s="3">
        <v>0</v>
      </c>
    </row>
    <row r="335" spans="1:11" x14ac:dyDescent="0.15">
      <c r="A335" t="s">
        <v>104</v>
      </c>
      <c r="B335" s="18">
        <v>36616</v>
      </c>
      <c r="C335" s="18">
        <v>39447</v>
      </c>
      <c r="D335">
        <v>43</v>
      </c>
      <c r="F335">
        <v>6</v>
      </c>
      <c r="H335" t="s">
        <v>9</v>
      </c>
      <c r="I335" t="s">
        <v>13</v>
      </c>
      <c r="J335" s="3">
        <f t="shared" si="7"/>
        <v>8</v>
      </c>
      <c r="K335" s="3">
        <v>0</v>
      </c>
    </row>
    <row r="336" spans="1:11" x14ac:dyDescent="0.15">
      <c r="A336" t="s">
        <v>105</v>
      </c>
      <c r="B336" s="18">
        <v>36616</v>
      </c>
      <c r="C336" s="18">
        <v>39447</v>
      </c>
      <c r="D336">
        <v>28</v>
      </c>
      <c r="F336">
        <v>6</v>
      </c>
      <c r="H336" t="s">
        <v>9</v>
      </c>
      <c r="I336" t="s">
        <v>13</v>
      </c>
      <c r="J336" s="3">
        <f t="shared" si="7"/>
        <v>8</v>
      </c>
      <c r="K336" s="3">
        <v>0.5</v>
      </c>
    </row>
    <row r="337" spans="1:11" x14ac:dyDescent="0.15">
      <c r="A337" t="s">
        <v>106</v>
      </c>
      <c r="B337" s="18">
        <v>36616</v>
      </c>
      <c r="C337" s="18">
        <v>39447</v>
      </c>
      <c r="D337">
        <v>34.5</v>
      </c>
      <c r="F337">
        <v>6</v>
      </c>
      <c r="H337" t="s">
        <v>9</v>
      </c>
      <c r="I337" t="s">
        <v>13</v>
      </c>
      <c r="J337" s="3">
        <f t="shared" si="7"/>
        <v>8</v>
      </c>
      <c r="K337" s="3">
        <v>0</v>
      </c>
    </row>
    <row r="338" spans="1:11" x14ac:dyDescent="0.15">
      <c r="A338" t="s">
        <v>107</v>
      </c>
      <c r="B338" s="18">
        <v>36616</v>
      </c>
      <c r="C338" s="18">
        <v>39447</v>
      </c>
      <c r="D338">
        <v>18.5</v>
      </c>
      <c r="F338">
        <v>6</v>
      </c>
      <c r="H338" t="s">
        <v>9</v>
      </c>
      <c r="I338" t="s">
        <v>13</v>
      </c>
      <c r="J338" s="3">
        <f t="shared" si="7"/>
        <v>8</v>
      </c>
      <c r="K338" s="3">
        <v>1</v>
      </c>
    </row>
    <row r="339" spans="1:11" x14ac:dyDescent="0.15">
      <c r="A339" t="s">
        <v>108</v>
      </c>
      <c r="B339" s="18">
        <v>36616</v>
      </c>
      <c r="C339" s="18">
        <v>39447</v>
      </c>
      <c r="D339">
        <v>44.5</v>
      </c>
      <c r="F339">
        <v>6</v>
      </c>
      <c r="H339" t="s">
        <v>9</v>
      </c>
      <c r="I339" t="s">
        <v>13</v>
      </c>
      <c r="J339" s="3">
        <f t="shared" si="7"/>
        <v>8</v>
      </c>
      <c r="K339" s="3">
        <v>0</v>
      </c>
    </row>
    <row r="340" spans="1:11" x14ac:dyDescent="0.15">
      <c r="A340" t="s">
        <v>109</v>
      </c>
      <c r="B340" s="18">
        <v>36616</v>
      </c>
      <c r="C340" s="18">
        <v>39447</v>
      </c>
      <c r="D340">
        <v>47.5</v>
      </c>
      <c r="F340">
        <v>6</v>
      </c>
      <c r="H340" t="s">
        <v>9</v>
      </c>
      <c r="I340" t="s">
        <v>13</v>
      </c>
      <c r="J340" s="3">
        <f t="shared" si="7"/>
        <v>8</v>
      </c>
      <c r="K340" s="3">
        <v>0</v>
      </c>
    </row>
    <row r="341" spans="1:11" x14ac:dyDescent="0.15">
      <c r="A341" t="s">
        <v>110</v>
      </c>
      <c r="B341" s="18">
        <v>36616</v>
      </c>
      <c r="C341" s="18">
        <v>39447</v>
      </c>
      <c r="D341">
        <v>19</v>
      </c>
      <c r="F341">
        <v>6</v>
      </c>
      <c r="H341" t="s">
        <v>9</v>
      </c>
      <c r="I341" t="s">
        <v>13</v>
      </c>
      <c r="J341" s="3">
        <f t="shared" si="7"/>
        <v>8</v>
      </c>
      <c r="K341" s="3">
        <v>1</v>
      </c>
    </row>
    <row r="342" spans="1:11" x14ac:dyDescent="0.15">
      <c r="A342" t="s">
        <v>111</v>
      </c>
      <c r="B342" s="18">
        <v>36616</v>
      </c>
      <c r="C342" s="18">
        <v>39447</v>
      </c>
      <c r="D342">
        <v>40</v>
      </c>
      <c r="F342">
        <v>6</v>
      </c>
      <c r="H342" t="s">
        <v>9</v>
      </c>
      <c r="I342" t="s">
        <v>13</v>
      </c>
      <c r="J342" s="3">
        <f t="shared" si="7"/>
        <v>8</v>
      </c>
      <c r="K342" s="3">
        <v>0</v>
      </c>
    </row>
    <row r="343" spans="1:11" x14ac:dyDescent="0.15">
      <c r="A343" t="s">
        <v>112</v>
      </c>
      <c r="B343" s="18">
        <v>36616</v>
      </c>
      <c r="C343" s="18">
        <v>39447</v>
      </c>
      <c r="D343">
        <v>24</v>
      </c>
      <c r="F343">
        <v>6</v>
      </c>
      <c r="H343" t="s">
        <v>9</v>
      </c>
      <c r="I343" t="s">
        <v>13</v>
      </c>
      <c r="J343" s="3">
        <f t="shared" si="7"/>
        <v>8</v>
      </c>
      <c r="K343" s="3">
        <v>0.5</v>
      </c>
    </row>
    <row r="344" spans="1:11" x14ac:dyDescent="0.15">
      <c r="A344" t="s">
        <v>113</v>
      </c>
      <c r="B344" s="18">
        <v>36616</v>
      </c>
      <c r="C344" s="18">
        <v>39447</v>
      </c>
      <c r="D344">
        <v>41</v>
      </c>
      <c r="E344">
        <v>12.6</v>
      </c>
      <c r="F344">
        <v>6</v>
      </c>
      <c r="H344" t="s">
        <v>9</v>
      </c>
      <c r="I344" t="s">
        <v>13</v>
      </c>
      <c r="J344" s="3">
        <f t="shared" si="7"/>
        <v>8</v>
      </c>
      <c r="K344" s="3">
        <v>0</v>
      </c>
    </row>
    <row r="345" spans="1:11" x14ac:dyDescent="0.15">
      <c r="A345" t="s">
        <v>155</v>
      </c>
      <c r="B345" s="18">
        <v>36616</v>
      </c>
      <c r="C345" s="18">
        <v>39447</v>
      </c>
      <c r="D345">
        <v>30</v>
      </c>
      <c r="F345">
        <v>6</v>
      </c>
      <c r="H345" t="s">
        <v>9</v>
      </c>
      <c r="I345" t="s">
        <v>13</v>
      </c>
      <c r="J345" s="3">
        <f>YEAR(C345)-YEAR(B345)</f>
        <v>8</v>
      </c>
      <c r="K345" s="3">
        <v>0.2</v>
      </c>
    </row>
    <row r="346" spans="1:11" x14ac:dyDescent="0.15">
      <c r="A346" t="s">
        <v>114</v>
      </c>
      <c r="B346" s="18">
        <v>36616</v>
      </c>
      <c r="C346" s="18">
        <v>39447</v>
      </c>
      <c r="D346">
        <v>52.5</v>
      </c>
      <c r="F346">
        <v>6</v>
      </c>
      <c r="H346" t="s">
        <v>9</v>
      </c>
      <c r="I346" t="s">
        <v>13</v>
      </c>
      <c r="J346" s="3">
        <f t="shared" ref="J346:J375" si="8">YEAR(C346)-YEAR(B346)</f>
        <v>8</v>
      </c>
      <c r="K346" s="3">
        <v>0</v>
      </c>
    </row>
    <row r="347" spans="1:11" x14ac:dyDescent="0.15">
      <c r="A347" t="s">
        <v>115</v>
      </c>
      <c r="B347" s="18">
        <v>36616</v>
      </c>
      <c r="C347" s="18">
        <v>39447</v>
      </c>
      <c r="D347">
        <v>29.5</v>
      </c>
      <c r="F347">
        <v>7</v>
      </c>
      <c r="H347" t="s">
        <v>9</v>
      </c>
      <c r="I347" t="s">
        <v>8</v>
      </c>
      <c r="J347" s="3">
        <f t="shared" si="8"/>
        <v>8</v>
      </c>
      <c r="K347" s="3">
        <v>0</v>
      </c>
    </row>
    <row r="348" spans="1:11" x14ac:dyDescent="0.15">
      <c r="A348" t="s">
        <v>116</v>
      </c>
      <c r="B348" s="18">
        <v>36616</v>
      </c>
      <c r="C348" s="18">
        <v>39447</v>
      </c>
      <c r="D348">
        <v>17</v>
      </c>
      <c r="F348">
        <v>7</v>
      </c>
      <c r="H348" t="s">
        <v>9</v>
      </c>
      <c r="I348" t="s">
        <v>8</v>
      </c>
      <c r="J348" s="3">
        <f t="shared" si="8"/>
        <v>8</v>
      </c>
      <c r="K348" s="3">
        <v>0.5</v>
      </c>
    </row>
    <row r="349" spans="1:11" x14ac:dyDescent="0.15">
      <c r="A349" t="s">
        <v>117</v>
      </c>
      <c r="B349" s="18">
        <v>36616</v>
      </c>
      <c r="C349" s="18">
        <v>39447</v>
      </c>
      <c r="D349">
        <v>16.5</v>
      </c>
      <c r="F349">
        <v>7</v>
      </c>
      <c r="H349" t="s">
        <v>9</v>
      </c>
      <c r="I349" t="s">
        <v>8</v>
      </c>
      <c r="J349" s="3">
        <f t="shared" si="8"/>
        <v>8</v>
      </c>
      <c r="K349" s="3">
        <v>0.5</v>
      </c>
    </row>
    <row r="350" spans="1:11" x14ac:dyDescent="0.15">
      <c r="A350" t="s">
        <v>118</v>
      </c>
      <c r="B350" s="18">
        <v>36616</v>
      </c>
      <c r="C350" s="18">
        <v>39447</v>
      </c>
      <c r="D350">
        <v>28.5</v>
      </c>
      <c r="E350">
        <v>8.3000000000000007</v>
      </c>
      <c r="F350">
        <v>7</v>
      </c>
      <c r="H350" t="s">
        <v>9</v>
      </c>
      <c r="I350" t="s">
        <v>8</v>
      </c>
      <c r="J350" s="3">
        <f t="shared" si="8"/>
        <v>8</v>
      </c>
      <c r="K350" s="3">
        <v>0.2</v>
      </c>
    </row>
    <row r="351" spans="1:11" x14ac:dyDescent="0.15">
      <c r="A351" t="s">
        <v>119</v>
      </c>
      <c r="B351" s="18">
        <v>36616</v>
      </c>
      <c r="C351" s="18">
        <v>39447</v>
      </c>
      <c r="D351">
        <v>33</v>
      </c>
      <c r="E351">
        <v>9.6</v>
      </c>
      <c r="F351">
        <v>7</v>
      </c>
      <c r="H351" t="s">
        <v>9</v>
      </c>
      <c r="I351" t="s">
        <v>8</v>
      </c>
      <c r="J351" s="3">
        <f t="shared" si="8"/>
        <v>8</v>
      </c>
      <c r="K351" s="3">
        <v>0</v>
      </c>
    </row>
    <row r="352" spans="1:11" x14ac:dyDescent="0.15">
      <c r="A352" t="s">
        <v>165</v>
      </c>
      <c r="B352" s="18">
        <v>36616</v>
      </c>
      <c r="C352" s="18">
        <v>39447</v>
      </c>
      <c r="D352">
        <v>19.5</v>
      </c>
      <c r="F352">
        <v>7</v>
      </c>
      <c r="H352" t="s">
        <v>9</v>
      </c>
      <c r="J352" s="3">
        <f t="shared" si="8"/>
        <v>8</v>
      </c>
      <c r="K352" s="3">
        <v>0.2</v>
      </c>
    </row>
    <row r="353" spans="1:11" x14ac:dyDescent="0.15">
      <c r="A353" t="s">
        <v>120</v>
      </c>
      <c r="B353" s="18">
        <v>36616</v>
      </c>
      <c r="C353" s="18">
        <v>39447</v>
      </c>
      <c r="D353">
        <v>30.5</v>
      </c>
      <c r="F353">
        <v>7</v>
      </c>
      <c r="H353" t="s">
        <v>9</v>
      </c>
      <c r="I353" t="s">
        <v>8</v>
      </c>
      <c r="J353" s="3">
        <f t="shared" si="8"/>
        <v>8</v>
      </c>
      <c r="K353" s="3">
        <v>0</v>
      </c>
    </row>
    <row r="354" spans="1:11" x14ac:dyDescent="0.15">
      <c r="A354" t="s">
        <v>121</v>
      </c>
      <c r="B354" s="18">
        <v>36616</v>
      </c>
      <c r="C354" s="18">
        <v>39447</v>
      </c>
      <c r="D354">
        <v>29.5</v>
      </c>
      <c r="F354">
        <v>7</v>
      </c>
      <c r="H354" t="s">
        <v>9</v>
      </c>
      <c r="I354" t="s">
        <v>8</v>
      </c>
      <c r="J354" s="3">
        <f t="shared" si="8"/>
        <v>8</v>
      </c>
      <c r="K354" s="3">
        <v>0</v>
      </c>
    </row>
    <row r="355" spans="1:11" x14ac:dyDescent="0.15">
      <c r="A355" t="s">
        <v>122</v>
      </c>
      <c r="B355" s="18">
        <v>36616</v>
      </c>
      <c r="C355" s="18">
        <v>39447</v>
      </c>
      <c r="D355">
        <v>9.5</v>
      </c>
      <c r="F355">
        <v>7</v>
      </c>
      <c r="H355" t="s">
        <v>9</v>
      </c>
      <c r="I355" t="s">
        <v>8</v>
      </c>
      <c r="J355" s="3">
        <f t="shared" si="8"/>
        <v>8</v>
      </c>
      <c r="K355" s="3">
        <v>1</v>
      </c>
    </row>
    <row r="356" spans="1:11" x14ac:dyDescent="0.15">
      <c r="A356" t="s">
        <v>123</v>
      </c>
      <c r="B356" s="18">
        <v>36616</v>
      </c>
      <c r="C356" s="18">
        <v>39447</v>
      </c>
      <c r="D356">
        <v>43.5</v>
      </c>
      <c r="E356">
        <v>9.1999999999999993</v>
      </c>
      <c r="F356">
        <v>7</v>
      </c>
      <c r="H356" t="s">
        <v>9</v>
      </c>
      <c r="I356" t="s">
        <v>13</v>
      </c>
      <c r="J356" s="3">
        <f t="shared" si="8"/>
        <v>8</v>
      </c>
      <c r="K356" s="3">
        <v>0</v>
      </c>
    </row>
    <row r="357" spans="1:11" x14ac:dyDescent="0.15">
      <c r="A357" t="s">
        <v>124</v>
      </c>
      <c r="B357" s="18">
        <v>36616</v>
      </c>
      <c r="C357" s="18">
        <v>39447</v>
      </c>
      <c r="D357">
        <v>14</v>
      </c>
      <c r="F357">
        <v>8</v>
      </c>
      <c r="H357" t="s">
        <v>9</v>
      </c>
      <c r="I357" t="s">
        <v>14</v>
      </c>
      <c r="J357" s="3">
        <f t="shared" si="8"/>
        <v>8</v>
      </c>
      <c r="K357" s="3">
        <v>1</v>
      </c>
    </row>
    <row r="358" spans="1:11" x14ac:dyDescent="0.15">
      <c r="A358" t="s">
        <v>125</v>
      </c>
      <c r="B358" s="18">
        <v>36616</v>
      </c>
      <c r="C358" s="18">
        <v>39447</v>
      </c>
      <c r="D358">
        <v>27.5</v>
      </c>
      <c r="F358">
        <v>8</v>
      </c>
      <c r="H358" t="s">
        <v>9</v>
      </c>
      <c r="I358" t="s">
        <v>14</v>
      </c>
      <c r="J358" s="3">
        <f t="shared" si="8"/>
        <v>8</v>
      </c>
      <c r="K358" s="3">
        <v>0.5</v>
      </c>
    </row>
    <row r="359" spans="1:11" x14ac:dyDescent="0.15">
      <c r="A359" t="s">
        <v>126</v>
      </c>
      <c r="B359" s="18">
        <v>36616</v>
      </c>
      <c r="C359" s="18">
        <v>39447</v>
      </c>
      <c r="D359">
        <v>21</v>
      </c>
      <c r="F359">
        <v>8</v>
      </c>
      <c r="H359" t="s">
        <v>9</v>
      </c>
      <c r="I359" t="s">
        <v>14</v>
      </c>
      <c r="J359" s="3">
        <f t="shared" si="8"/>
        <v>8</v>
      </c>
      <c r="K359" s="3">
        <v>1</v>
      </c>
    </row>
    <row r="360" spans="1:11" x14ac:dyDescent="0.15">
      <c r="A360" t="s">
        <v>127</v>
      </c>
      <c r="B360" s="18">
        <v>36616</v>
      </c>
      <c r="C360" s="18">
        <v>39447</v>
      </c>
      <c r="D360">
        <v>14</v>
      </c>
      <c r="F360">
        <v>8</v>
      </c>
      <c r="H360" t="s">
        <v>9</v>
      </c>
      <c r="I360" t="s">
        <v>14</v>
      </c>
      <c r="J360" s="3">
        <f t="shared" si="8"/>
        <v>8</v>
      </c>
      <c r="K360" s="3">
        <v>0.5</v>
      </c>
    </row>
    <row r="361" spans="1:11" x14ac:dyDescent="0.15">
      <c r="A361" t="s">
        <v>128</v>
      </c>
      <c r="B361" s="18">
        <v>36616</v>
      </c>
      <c r="C361" s="18">
        <v>39447</v>
      </c>
      <c r="D361">
        <v>20</v>
      </c>
      <c r="E361">
        <v>6.1</v>
      </c>
      <c r="F361">
        <v>8</v>
      </c>
      <c r="H361" t="s">
        <v>9</v>
      </c>
      <c r="I361" t="s">
        <v>14</v>
      </c>
      <c r="J361" s="3">
        <f t="shared" si="8"/>
        <v>8</v>
      </c>
      <c r="K361" s="3">
        <v>0</v>
      </c>
    </row>
    <row r="362" spans="1:11" x14ac:dyDescent="0.15">
      <c r="A362" t="s">
        <v>129</v>
      </c>
      <c r="B362" s="18">
        <v>36616</v>
      </c>
      <c r="C362" s="18">
        <v>39447</v>
      </c>
      <c r="D362">
        <v>43</v>
      </c>
      <c r="F362">
        <v>9</v>
      </c>
      <c r="H362" t="s">
        <v>9</v>
      </c>
      <c r="I362" t="s">
        <v>16</v>
      </c>
      <c r="J362" s="3">
        <f t="shared" si="8"/>
        <v>8</v>
      </c>
      <c r="K362" s="3">
        <v>0</v>
      </c>
    </row>
    <row r="363" spans="1:11" x14ac:dyDescent="0.15">
      <c r="A363" t="s">
        <v>130</v>
      </c>
      <c r="B363" s="18">
        <v>36616</v>
      </c>
      <c r="C363" s="18">
        <v>39447</v>
      </c>
      <c r="D363">
        <v>46.5</v>
      </c>
      <c r="F363">
        <v>9</v>
      </c>
      <c r="H363" t="s">
        <v>9</v>
      </c>
      <c r="I363" t="s">
        <v>16</v>
      </c>
      <c r="J363" s="3">
        <f t="shared" si="8"/>
        <v>8</v>
      </c>
      <c r="K363" s="3">
        <v>0</v>
      </c>
    </row>
    <row r="364" spans="1:11" x14ac:dyDescent="0.15">
      <c r="A364" t="s">
        <v>131</v>
      </c>
      <c r="B364" s="18">
        <v>36616</v>
      </c>
      <c r="C364" s="18">
        <v>39447</v>
      </c>
      <c r="D364">
        <v>35</v>
      </c>
      <c r="F364">
        <v>9</v>
      </c>
      <c r="H364" t="s">
        <v>9</v>
      </c>
      <c r="I364" t="s">
        <v>16</v>
      </c>
      <c r="J364" s="3">
        <f t="shared" si="8"/>
        <v>8</v>
      </c>
      <c r="K364" s="3">
        <v>0</v>
      </c>
    </row>
    <row r="365" spans="1:11" x14ac:dyDescent="0.15">
      <c r="A365" t="s">
        <v>132</v>
      </c>
      <c r="B365" s="18">
        <v>36616</v>
      </c>
      <c r="C365" s="18">
        <v>39447</v>
      </c>
      <c r="D365">
        <v>25</v>
      </c>
      <c r="E365">
        <v>6.6</v>
      </c>
      <c r="F365">
        <v>9</v>
      </c>
      <c r="H365" t="s">
        <v>9</v>
      </c>
      <c r="I365" t="s">
        <v>16</v>
      </c>
      <c r="J365" s="3">
        <f t="shared" si="8"/>
        <v>8</v>
      </c>
      <c r="K365" s="3">
        <v>0</v>
      </c>
    </row>
    <row r="366" spans="1:11" x14ac:dyDescent="0.15">
      <c r="A366" t="s">
        <v>133</v>
      </c>
      <c r="B366" s="18">
        <v>36616</v>
      </c>
      <c r="C366" s="18">
        <v>39447</v>
      </c>
      <c r="D366">
        <v>23.5</v>
      </c>
      <c r="F366">
        <v>9</v>
      </c>
      <c r="H366" t="s">
        <v>9</v>
      </c>
      <c r="I366" t="s">
        <v>16</v>
      </c>
      <c r="J366" s="3">
        <f t="shared" si="8"/>
        <v>8</v>
      </c>
      <c r="K366" s="3">
        <v>0</v>
      </c>
    </row>
    <row r="367" spans="1:11" x14ac:dyDescent="0.15">
      <c r="A367" t="s">
        <v>134</v>
      </c>
      <c r="B367" s="18">
        <v>36616</v>
      </c>
      <c r="C367" s="18">
        <v>39447</v>
      </c>
      <c r="D367">
        <v>38</v>
      </c>
      <c r="F367">
        <v>10</v>
      </c>
      <c r="H367" t="s">
        <v>9</v>
      </c>
      <c r="I367" t="s">
        <v>11</v>
      </c>
      <c r="J367" s="3">
        <f t="shared" si="8"/>
        <v>8</v>
      </c>
      <c r="K367" s="3">
        <v>0</v>
      </c>
    </row>
    <row r="368" spans="1:11" x14ac:dyDescent="0.15">
      <c r="A368" t="s">
        <v>167</v>
      </c>
      <c r="B368" s="18">
        <v>36616</v>
      </c>
      <c r="C368" s="18">
        <v>39447</v>
      </c>
      <c r="D368">
        <v>5</v>
      </c>
      <c r="F368">
        <v>10</v>
      </c>
      <c r="H368" t="s">
        <v>9</v>
      </c>
      <c r="I368" t="s">
        <v>15</v>
      </c>
      <c r="J368" s="3">
        <f t="shared" si="8"/>
        <v>8</v>
      </c>
      <c r="K368" s="3">
        <v>0.5</v>
      </c>
    </row>
    <row r="369" spans="1:11" x14ac:dyDescent="0.15">
      <c r="A369" t="s">
        <v>135</v>
      </c>
      <c r="B369" s="18">
        <v>36616</v>
      </c>
      <c r="C369" s="18">
        <v>39447</v>
      </c>
      <c r="D369">
        <v>50</v>
      </c>
      <c r="F369">
        <v>10</v>
      </c>
      <c r="H369" t="s">
        <v>9</v>
      </c>
      <c r="I369" t="s">
        <v>11</v>
      </c>
      <c r="J369" s="3">
        <f t="shared" si="8"/>
        <v>8</v>
      </c>
      <c r="K369" s="3">
        <v>0</v>
      </c>
    </row>
    <row r="370" spans="1:11" x14ac:dyDescent="0.15">
      <c r="A370" t="s">
        <v>136</v>
      </c>
      <c r="B370" s="18">
        <v>36616</v>
      </c>
      <c r="C370" s="18">
        <v>39447</v>
      </c>
      <c r="D370">
        <v>44</v>
      </c>
      <c r="F370">
        <v>10</v>
      </c>
      <c r="H370" t="s">
        <v>9</v>
      </c>
      <c r="I370" t="s">
        <v>11</v>
      </c>
      <c r="J370" s="3">
        <f t="shared" si="8"/>
        <v>8</v>
      </c>
      <c r="K370" s="3">
        <v>0.5</v>
      </c>
    </row>
    <row r="371" spans="1:11" x14ac:dyDescent="0.15">
      <c r="A371" t="s">
        <v>137</v>
      </c>
      <c r="B371" s="18">
        <v>36616</v>
      </c>
      <c r="C371" s="18">
        <v>39447</v>
      </c>
      <c r="D371">
        <v>51</v>
      </c>
      <c r="E371">
        <v>9.1999999999999993</v>
      </c>
      <c r="F371">
        <v>10</v>
      </c>
      <c r="H371" t="s">
        <v>9</v>
      </c>
      <c r="I371" t="s">
        <v>11</v>
      </c>
      <c r="J371" s="3">
        <f t="shared" si="8"/>
        <v>8</v>
      </c>
      <c r="K371" s="3">
        <v>0</v>
      </c>
    </row>
    <row r="372" spans="1:11" x14ac:dyDescent="0.15">
      <c r="A372" t="s">
        <v>138</v>
      </c>
      <c r="B372" s="18">
        <v>36616</v>
      </c>
      <c r="C372" s="18">
        <v>39447</v>
      </c>
      <c r="D372">
        <v>17.5</v>
      </c>
      <c r="F372">
        <v>10</v>
      </c>
      <c r="H372" t="s">
        <v>9</v>
      </c>
      <c r="I372" t="s">
        <v>11</v>
      </c>
      <c r="J372" s="3">
        <f t="shared" si="8"/>
        <v>8</v>
      </c>
      <c r="K372" s="3">
        <v>0.5</v>
      </c>
    </row>
    <row r="373" spans="1:11" x14ac:dyDescent="0.15">
      <c r="A373" t="s">
        <v>166</v>
      </c>
      <c r="B373" s="18">
        <v>36616</v>
      </c>
      <c r="C373" s="18">
        <v>39447</v>
      </c>
      <c r="D373">
        <v>9</v>
      </c>
      <c r="F373">
        <v>10</v>
      </c>
      <c r="H373" t="s">
        <v>9</v>
      </c>
      <c r="I373" t="s">
        <v>15</v>
      </c>
      <c r="J373" s="3">
        <f t="shared" si="8"/>
        <v>8</v>
      </c>
      <c r="K373" s="3">
        <v>0.5</v>
      </c>
    </row>
    <row r="374" spans="1:11" x14ac:dyDescent="0.15">
      <c r="A374" t="s">
        <v>139</v>
      </c>
      <c r="B374" s="18">
        <v>36616</v>
      </c>
      <c r="C374" s="18">
        <v>39447</v>
      </c>
      <c r="D374">
        <v>47.5</v>
      </c>
      <c r="F374">
        <v>10</v>
      </c>
      <c r="H374" t="s">
        <v>9</v>
      </c>
      <c r="I374" t="s">
        <v>11</v>
      </c>
      <c r="J374" s="3">
        <f t="shared" si="8"/>
        <v>8</v>
      </c>
      <c r="K374" s="3">
        <v>0</v>
      </c>
    </row>
    <row r="375" spans="1:11" x14ac:dyDescent="0.15">
      <c r="A375" t="s">
        <v>142</v>
      </c>
      <c r="B375" s="18">
        <v>33358</v>
      </c>
      <c r="C375" s="18">
        <v>39447</v>
      </c>
      <c r="D375">
        <v>89.5</v>
      </c>
      <c r="E375">
        <v>12.9</v>
      </c>
      <c r="F375">
        <v>10</v>
      </c>
      <c r="H375" t="s">
        <v>9</v>
      </c>
      <c r="I375" t="s">
        <v>11</v>
      </c>
      <c r="J375" s="3">
        <f t="shared" si="8"/>
        <v>17</v>
      </c>
      <c r="K375" s="3">
        <v>0</v>
      </c>
    </row>
    <row r="376" spans="1:11" x14ac:dyDescent="0.15">
      <c r="A376" t="s">
        <v>143</v>
      </c>
      <c r="B376" s="18">
        <v>34819</v>
      </c>
      <c r="C376" s="18">
        <v>39813</v>
      </c>
      <c r="D376">
        <v>105</v>
      </c>
      <c r="E376">
        <v>24.3</v>
      </c>
      <c r="F376">
        <v>0</v>
      </c>
      <c r="G376">
        <v>4</v>
      </c>
      <c r="H376" t="s">
        <v>7</v>
      </c>
      <c r="I376" t="s">
        <v>146</v>
      </c>
      <c r="J376" s="3">
        <f t="shared" ref="J376:J439" si="9">YEAR(C376)-YEAR(B376)</f>
        <v>14</v>
      </c>
      <c r="K376" s="3">
        <v>0</v>
      </c>
    </row>
    <row r="377" spans="1:11" x14ac:dyDescent="0.15">
      <c r="A377" t="s">
        <v>37</v>
      </c>
      <c r="B377" s="18">
        <v>34819</v>
      </c>
      <c r="C377" s="18">
        <v>39813</v>
      </c>
      <c r="D377">
        <v>48</v>
      </c>
      <c r="F377">
        <v>1</v>
      </c>
      <c r="G377">
        <v>1</v>
      </c>
      <c r="H377" t="s">
        <v>7</v>
      </c>
      <c r="I377" t="s">
        <v>146</v>
      </c>
      <c r="J377" s="3">
        <f t="shared" si="9"/>
        <v>14</v>
      </c>
      <c r="K377" s="3">
        <v>0.8</v>
      </c>
    </row>
    <row r="378" spans="1:11" x14ac:dyDescent="0.15">
      <c r="A378" t="s">
        <v>53</v>
      </c>
      <c r="B378" s="18">
        <v>34819</v>
      </c>
      <c r="C378" s="18">
        <v>39813</v>
      </c>
      <c r="D378">
        <v>70</v>
      </c>
      <c r="E378">
        <v>20.2</v>
      </c>
      <c r="F378">
        <v>1</v>
      </c>
      <c r="G378">
        <v>2</v>
      </c>
      <c r="H378" t="s">
        <v>7</v>
      </c>
      <c r="I378" t="s">
        <v>16</v>
      </c>
      <c r="J378" s="3">
        <f t="shared" si="9"/>
        <v>14</v>
      </c>
      <c r="K378" s="3">
        <v>0.2</v>
      </c>
    </row>
    <row r="379" spans="1:11" x14ac:dyDescent="0.15">
      <c r="A379" t="s">
        <v>45</v>
      </c>
      <c r="B379" s="18">
        <v>34819</v>
      </c>
      <c r="C379" s="18">
        <v>39813</v>
      </c>
      <c r="D379">
        <v>59</v>
      </c>
      <c r="F379">
        <v>1</v>
      </c>
      <c r="G379">
        <v>3</v>
      </c>
      <c r="H379" t="s">
        <v>7</v>
      </c>
      <c r="I379" t="s">
        <v>147</v>
      </c>
      <c r="J379" s="3">
        <f t="shared" si="9"/>
        <v>14</v>
      </c>
      <c r="K379" s="3">
        <v>0.5</v>
      </c>
    </row>
    <row r="380" spans="1:11" x14ac:dyDescent="0.15">
      <c r="A380" t="s">
        <v>34</v>
      </c>
      <c r="B380" s="18">
        <v>34819</v>
      </c>
      <c r="C380" s="18">
        <v>39813</v>
      </c>
      <c r="D380">
        <v>34.5</v>
      </c>
      <c r="F380">
        <v>2</v>
      </c>
      <c r="G380">
        <v>1</v>
      </c>
      <c r="H380" t="s">
        <v>7</v>
      </c>
      <c r="I380" t="s">
        <v>147</v>
      </c>
      <c r="J380" s="3">
        <f t="shared" si="9"/>
        <v>14</v>
      </c>
      <c r="K380" s="3">
        <v>1</v>
      </c>
    </row>
    <row r="381" spans="1:11" x14ac:dyDescent="0.15">
      <c r="A381" t="s">
        <v>50</v>
      </c>
      <c r="B381" s="18">
        <v>34819</v>
      </c>
      <c r="C381" s="18">
        <v>39813</v>
      </c>
      <c r="D381">
        <v>82.5</v>
      </c>
      <c r="F381">
        <v>2</v>
      </c>
      <c r="G381">
        <v>3</v>
      </c>
      <c r="H381" t="s">
        <v>7</v>
      </c>
      <c r="I381" t="s">
        <v>146</v>
      </c>
      <c r="J381" s="3">
        <f t="shared" si="9"/>
        <v>14</v>
      </c>
      <c r="K381" s="3">
        <v>0</v>
      </c>
    </row>
    <row r="382" spans="1:11" x14ac:dyDescent="0.15">
      <c r="A382" t="s">
        <v>51</v>
      </c>
      <c r="B382" s="18">
        <v>34819</v>
      </c>
      <c r="C382" s="18">
        <v>39813</v>
      </c>
      <c r="D382">
        <v>68</v>
      </c>
      <c r="E382">
        <v>20.7</v>
      </c>
      <c r="F382">
        <v>2</v>
      </c>
      <c r="G382">
        <v>4</v>
      </c>
      <c r="H382" t="s">
        <v>7</v>
      </c>
      <c r="I382" t="s">
        <v>147</v>
      </c>
      <c r="J382" s="3">
        <f t="shared" si="9"/>
        <v>14</v>
      </c>
      <c r="K382" s="3">
        <v>0.1</v>
      </c>
    </row>
    <row r="383" spans="1:11" x14ac:dyDescent="0.15">
      <c r="A383" t="s">
        <v>43</v>
      </c>
      <c r="B383" s="18">
        <v>34819</v>
      </c>
      <c r="C383" s="18">
        <v>39813</v>
      </c>
      <c r="D383">
        <v>58.5</v>
      </c>
      <c r="F383">
        <v>3</v>
      </c>
      <c r="G383">
        <v>1</v>
      </c>
      <c r="H383" t="s">
        <v>7</v>
      </c>
      <c r="I383" t="s">
        <v>8</v>
      </c>
      <c r="J383" s="3">
        <f t="shared" si="9"/>
        <v>14</v>
      </c>
      <c r="K383" s="3">
        <v>0.8</v>
      </c>
    </row>
    <row r="384" spans="1:11" x14ac:dyDescent="0.15">
      <c r="A384" t="s">
        <v>46</v>
      </c>
      <c r="B384" s="18">
        <v>34819</v>
      </c>
      <c r="C384" s="18">
        <v>39813</v>
      </c>
      <c r="D384">
        <v>65.5</v>
      </c>
      <c r="E384">
        <v>22.4</v>
      </c>
      <c r="F384">
        <v>3</v>
      </c>
      <c r="G384">
        <v>2</v>
      </c>
      <c r="H384" t="s">
        <v>7</v>
      </c>
      <c r="I384" t="s">
        <v>146</v>
      </c>
      <c r="J384" s="3">
        <f t="shared" si="9"/>
        <v>14</v>
      </c>
      <c r="K384" s="3">
        <v>0.2</v>
      </c>
    </row>
    <row r="385" spans="1:12" x14ac:dyDescent="0.15">
      <c r="A385" t="s">
        <v>35</v>
      </c>
      <c r="B385" s="18">
        <v>34819</v>
      </c>
      <c r="C385" s="18">
        <v>39813</v>
      </c>
      <c r="D385">
        <v>41.5</v>
      </c>
      <c r="F385">
        <v>3</v>
      </c>
      <c r="G385">
        <v>3</v>
      </c>
      <c r="H385" t="s">
        <v>7</v>
      </c>
      <c r="I385" t="s">
        <v>146</v>
      </c>
      <c r="J385" s="3">
        <f t="shared" si="9"/>
        <v>14</v>
      </c>
      <c r="K385" s="3">
        <v>1</v>
      </c>
    </row>
    <row r="386" spans="1:12" x14ac:dyDescent="0.15">
      <c r="A386" t="s">
        <v>40</v>
      </c>
      <c r="B386" s="18">
        <v>34819</v>
      </c>
      <c r="C386" s="18">
        <v>39813</v>
      </c>
      <c r="D386">
        <v>61.5</v>
      </c>
      <c r="F386">
        <v>4</v>
      </c>
      <c r="G386">
        <v>3</v>
      </c>
      <c r="H386" t="s">
        <v>7</v>
      </c>
      <c r="I386" t="s">
        <v>146</v>
      </c>
      <c r="J386" s="3">
        <f t="shared" si="9"/>
        <v>14</v>
      </c>
      <c r="K386" s="3">
        <v>0.2</v>
      </c>
    </row>
    <row r="387" spans="1:12" x14ac:dyDescent="0.15">
      <c r="A387" t="s">
        <v>44</v>
      </c>
      <c r="B387" s="18">
        <v>34819</v>
      </c>
      <c r="C387" s="18">
        <v>39813</v>
      </c>
      <c r="D387">
        <v>53.5</v>
      </c>
      <c r="F387">
        <v>4</v>
      </c>
      <c r="G387">
        <v>5</v>
      </c>
      <c r="H387" t="s">
        <v>7</v>
      </c>
      <c r="I387" t="s">
        <v>147</v>
      </c>
      <c r="J387" s="3">
        <f t="shared" si="9"/>
        <v>14</v>
      </c>
      <c r="K387" s="3">
        <v>1</v>
      </c>
    </row>
    <row r="388" spans="1:12" x14ac:dyDescent="0.15">
      <c r="A388" t="s">
        <v>39</v>
      </c>
      <c r="B388" s="18">
        <v>34819</v>
      </c>
      <c r="C388" s="18">
        <v>39813</v>
      </c>
      <c r="D388">
        <v>40</v>
      </c>
      <c r="F388">
        <v>5</v>
      </c>
      <c r="G388">
        <v>2</v>
      </c>
      <c r="H388" t="s">
        <v>7</v>
      </c>
      <c r="I388" t="s">
        <v>148</v>
      </c>
      <c r="J388" s="3">
        <f t="shared" si="9"/>
        <v>14</v>
      </c>
      <c r="K388" s="3">
        <v>0.8</v>
      </c>
      <c r="L388" t="s">
        <v>170</v>
      </c>
    </row>
    <row r="389" spans="1:12" x14ac:dyDescent="0.15">
      <c r="A389" t="s">
        <v>49</v>
      </c>
      <c r="B389" s="18">
        <v>34819</v>
      </c>
      <c r="C389" s="18">
        <v>39813</v>
      </c>
      <c r="D389">
        <v>68.5</v>
      </c>
      <c r="F389">
        <v>5</v>
      </c>
      <c r="G389">
        <v>3</v>
      </c>
      <c r="H389" t="s">
        <v>7</v>
      </c>
      <c r="I389" t="s">
        <v>8</v>
      </c>
      <c r="J389" s="3">
        <f t="shared" si="9"/>
        <v>14</v>
      </c>
      <c r="K389" s="3">
        <v>0</v>
      </c>
    </row>
    <row r="390" spans="1:12" x14ac:dyDescent="0.15">
      <c r="A390" t="s">
        <v>27</v>
      </c>
      <c r="B390" s="18">
        <v>34819</v>
      </c>
      <c r="C390" s="18">
        <v>39813</v>
      </c>
      <c r="D390">
        <v>25.5</v>
      </c>
      <c r="F390">
        <v>5</v>
      </c>
      <c r="G390">
        <v>4</v>
      </c>
      <c r="H390" t="s">
        <v>7</v>
      </c>
      <c r="I390" t="s">
        <v>16</v>
      </c>
      <c r="J390" s="3">
        <f t="shared" si="9"/>
        <v>14</v>
      </c>
      <c r="K390" s="3">
        <v>1</v>
      </c>
    </row>
    <row r="391" spans="1:12" x14ac:dyDescent="0.15">
      <c r="A391" t="s">
        <v>23</v>
      </c>
      <c r="B391" s="18">
        <v>34819</v>
      </c>
      <c r="C391" s="18">
        <v>39813</v>
      </c>
      <c r="D391">
        <v>11</v>
      </c>
      <c r="F391">
        <v>6</v>
      </c>
      <c r="G391">
        <v>1</v>
      </c>
      <c r="H391" t="s">
        <v>7</v>
      </c>
      <c r="I391" t="s">
        <v>16</v>
      </c>
      <c r="J391" s="3">
        <f t="shared" si="9"/>
        <v>14</v>
      </c>
      <c r="K391" s="3">
        <v>0.8</v>
      </c>
    </row>
    <row r="392" spans="1:12" x14ac:dyDescent="0.15">
      <c r="A392" t="s">
        <v>54</v>
      </c>
      <c r="B392" s="18">
        <v>34819</v>
      </c>
      <c r="C392" s="18">
        <v>39813</v>
      </c>
      <c r="D392">
        <v>85</v>
      </c>
      <c r="E392">
        <v>20.399999999999999</v>
      </c>
      <c r="F392">
        <v>6</v>
      </c>
      <c r="G392">
        <v>5</v>
      </c>
      <c r="H392" t="s">
        <v>7</v>
      </c>
      <c r="I392" t="s">
        <v>8</v>
      </c>
      <c r="J392" s="3">
        <f t="shared" si="9"/>
        <v>14</v>
      </c>
      <c r="K392" s="3">
        <v>0.4</v>
      </c>
    </row>
    <row r="393" spans="1:12" x14ac:dyDescent="0.15">
      <c r="A393" t="s">
        <v>24</v>
      </c>
      <c r="B393" s="18">
        <v>34819</v>
      </c>
      <c r="C393" s="18">
        <v>39813</v>
      </c>
      <c r="D393">
        <v>15</v>
      </c>
      <c r="F393">
        <v>6</v>
      </c>
      <c r="G393">
        <v>6</v>
      </c>
      <c r="H393" t="s">
        <v>7</v>
      </c>
      <c r="I393" t="s">
        <v>16</v>
      </c>
      <c r="J393" s="3">
        <f t="shared" si="9"/>
        <v>14</v>
      </c>
      <c r="K393" s="3">
        <v>1</v>
      </c>
    </row>
    <row r="394" spans="1:12" x14ac:dyDescent="0.15">
      <c r="A394" t="s">
        <v>31</v>
      </c>
      <c r="B394" s="18">
        <v>34819</v>
      </c>
      <c r="C394" s="18">
        <v>39813</v>
      </c>
      <c r="D394">
        <v>33.5</v>
      </c>
      <c r="F394">
        <v>7</v>
      </c>
      <c r="G394">
        <v>2</v>
      </c>
      <c r="H394" t="s">
        <v>7</v>
      </c>
      <c r="I394" t="s">
        <v>147</v>
      </c>
      <c r="J394" s="3">
        <f t="shared" si="9"/>
        <v>14</v>
      </c>
      <c r="K394" s="3">
        <v>0.8</v>
      </c>
    </row>
    <row r="395" spans="1:12" x14ac:dyDescent="0.15">
      <c r="A395" t="s">
        <v>48</v>
      </c>
      <c r="B395" s="18">
        <v>34819</v>
      </c>
      <c r="C395" s="18">
        <v>39813</v>
      </c>
      <c r="D395">
        <v>61.5</v>
      </c>
      <c r="F395">
        <v>7</v>
      </c>
      <c r="G395">
        <v>3</v>
      </c>
      <c r="H395" t="s">
        <v>7</v>
      </c>
      <c r="I395" t="s">
        <v>146</v>
      </c>
      <c r="J395" s="3">
        <f t="shared" si="9"/>
        <v>14</v>
      </c>
      <c r="K395" s="3">
        <v>0.2</v>
      </c>
    </row>
    <row r="396" spans="1:12" x14ac:dyDescent="0.15">
      <c r="A396" t="s">
        <v>26</v>
      </c>
      <c r="B396" s="18">
        <v>34819</v>
      </c>
      <c r="C396" s="18">
        <v>39813</v>
      </c>
      <c r="D396">
        <v>26.5</v>
      </c>
      <c r="F396">
        <v>7</v>
      </c>
      <c r="G396">
        <v>4</v>
      </c>
      <c r="H396" t="s">
        <v>7</v>
      </c>
      <c r="I396" t="s">
        <v>16</v>
      </c>
      <c r="J396" s="3">
        <f t="shared" si="9"/>
        <v>14</v>
      </c>
      <c r="K396" s="3">
        <v>1</v>
      </c>
    </row>
    <row r="397" spans="1:12" x14ac:dyDescent="0.15">
      <c r="A397" t="s">
        <v>28</v>
      </c>
      <c r="B397" s="18">
        <v>34819</v>
      </c>
      <c r="C397" s="18">
        <v>39813</v>
      </c>
      <c r="D397">
        <v>28.5</v>
      </c>
      <c r="F397">
        <v>7</v>
      </c>
      <c r="G397">
        <v>5</v>
      </c>
      <c r="H397" t="s">
        <v>7</v>
      </c>
      <c r="I397" t="s">
        <v>16</v>
      </c>
      <c r="J397" s="3">
        <f t="shared" si="9"/>
        <v>14</v>
      </c>
      <c r="K397" s="3">
        <v>1</v>
      </c>
    </row>
    <row r="398" spans="1:12" x14ac:dyDescent="0.15">
      <c r="A398" t="s">
        <v>41</v>
      </c>
      <c r="B398" s="18">
        <v>34819</v>
      </c>
      <c r="C398" s="18">
        <v>39813</v>
      </c>
      <c r="D398">
        <v>62</v>
      </c>
      <c r="F398">
        <v>7</v>
      </c>
      <c r="G398">
        <v>6</v>
      </c>
      <c r="H398" t="s">
        <v>7</v>
      </c>
      <c r="I398" t="s">
        <v>146</v>
      </c>
      <c r="J398" s="3">
        <f t="shared" si="9"/>
        <v>14</v>
      </c>
      <c r="K398" s="3">
        <v>0</v>
      </c>
    </row>
    <row r="399" spans="1:12" x14ac:dyDescent="0.15">
      <c r="A399" t="s">
        <v>29</v>
      </c>
      <c r="B399" s="18">
        <v>34819</v>
      </c>
      <c r="C399" s="18">
        <v>39813</v>
      </c>
      <c r="D399">
        <v>33.5</v>
      </c>
      <c r="F399">
        <v>8</v>
      </c>
      <c r="G399">
        <v>2</v>
      </c>
      <c r="H399" t="s">
        <v>7</v>
      </c>
      <c r="I399" t="s">
        <v>16</v>
      </c>
      <c r="J399" s="3">
        <f t="shared" si="9"/>
        <v>14</v>
      </c>
      <c r="K399" s="3">
        <v>0.8</v>
      </c>
    </row>
    <row r="400" spans="1:12" x14ac:dyDescent="0.15">
      <c r="A400" t="s">
        <v>47</v>
      </c>
      <c r="B400" s="18">
        <v>34819</v>
      </c>
      <c r="C400" s="18">
        <v>39813</v>
      </c>
      <c r="D400">
        <v>65.5</v>
      </c>
      <c r="F400">
        <v>8</v>
      </c>
      <c r="G400">
        <v>4</v>
      </c>
      <c r="H400" t="s">
        <v>7</v>
      </c>
      <c r="I400" t="s">
        <v>146</v>
      </c>
      <c r="J400" s="3">
        <f t="shared" si="9"/>
        <v>14</v>
      </c>
      <c r="K400" s="3">
        <v>0.6</v>
      </c>
    </row>
    <row r="401" spans="1:12" x14ac:dyDescent="0.15">
      <c r="A401" t="s">
        <v>52</v>
      </c>
      <c r="B401" s="18">
        <v>34819</v>
      </c>
      <c r="C401" s="18">
        <v>39813</v>
      </c>
      <c r="D401">
        <v>79.5</v>
      </c>
      <c r="E401">
        <v>21</v>
      </c>
      <c r="F401">
        <v>8</v>
      </c>
      <c r="G401">
        <v>6</v>
      </c>
      <c r="H401" t="s">
        <v>7</v>
      </c>
      <c r="I401" t="s">
        <v>8</v>
      </c>
      <c r="J401" s="3">
        <f t="shared" si="9"/>
        <v>14</v>
      </c>
      <c r="K401" s="3">
        <v>0.5</v>
      </c>
    </row>
    <row r="402" spans="1:12" x14ac:dyDescent="0.15">
      <c r="A402" t="s">
        <v>36</v>
      </c>
      <c r="B402" s="18">
        <v>34819</v>
      </c>
      <c r="C402" s="18">
        <v>39813</v>
      </c>
      <c r="D402">
        <v>41.5</v>
      </c>
      <c r="E402">
        <v>13.2</v>
      </c>
      <c r="F402">
        <v>8</v>
      </c>
      <c r="G402">
        <v>8</v>
      </c>
      <c r="H402" t="s">
        <v>7</v>
      </c>
      <c r="I402" t="s">
        <v>16</v>
      </c>
      <c r="J402" s="3">
        <f t="shared" si="9"/>
        <v>14</v>
      </c>
      <c r="K402" s="3">
        <v>0.3</v>
      </c>
    </row>
    <row r="403" spans="1:12" x14ac:dyDescent="0.15">
      <c r="A403" t="s">
        <v>38</v>
      </c>
      <c r="B403" s="18">
        <v>34819</v>
      </c>
      <c r="C403" s="18">
        <v>39813</v>
      </c>
      <c r="D403">
        <v>51</v>
      </c>
      <c r="F403">
        <v>9</v>
      </c>
      <c r="G403">
        <v>4</v>
      </c>
      <c r="H403" t="s">
        <v>7</v>
      </c>
      <c r="I403" t="s">
        <v>146</v>
      </c>
      <c r="J403" s="3">
        <f t="shared" si="9"/>
        <v>14</v>
      </c>
      <c r="K403" s="3">
        <v>0.4</v>
      </c>
    </row>
    <row r="404" spans="1:12" x14ac:dyDescent="0.15">
      <c r="A404" t="s">
        <v>33</v>
      </c>
      <c r="B404" s="18">
        <v>34819</v>
      </c>
      <c r="C404" s="18">
        <v>39813</v>
      </c>
      <c r="D404">
        <v>40.5</v>
      </c>
      <c r="F404">
        <v>9</v>
      </c>
      <c r="G404">
        <v>5</v>
      </c>
      <c r="H404" t="s">
        <v>7</v>
      </c>
      <c r="I404" t="s">
        <v>8</v>
      </c>
      <c r="J404" s="3">
        <f t="shared" si="9"/>
        <v>14</v>
      </c>
      <c r="K404" s="3">
        <v>1</v>
      </c>
    </row>
    <row r="405" spans="1:12" x14ac:dyDescent="0.15">
      <c r="A405" t="s">
        <v>42</v>
      </c>
      <c r="B405" s="18">
        <v>34819</v>
      </c>
      <c r="C405" s="18">
        <v>39813</v>
      </c>
      <c r="D405">
        <v>60.5</v>
      </c>
      <c r="F405">
        <v>9</v>
      </c>
      <c r="G405">
        <v>6</v>
      </c>
      <c r="H405" t="s">
        <v>7</v>
      </c>
      <c r="I405" t="s">
        <v>146</v>
      </c>
      <c r="J405" s="3">
        <f t="shared" si="9"/>
        <v>14</v>
      </c>
      <c r="K405" s="3">
        <v>0.1</v>
      </c>
    </row>
    <row r="406" spans="1:12" x14ac:dyDescent="0.15">
      <c r="A406" t="s">
        <v>30</v>
      </c>
      <c r="B406" s="18">
        <v>34819</v>
      </c>
      <c r="C406" s="18">
        <v>39813</v>
      </c>
      <c r="D406">
        <v>37.5</v>
      </c>
      <c r="F406">
        <v>9</v>
      </c>
      <c r="G406">
        <v>7</v>
      </c>
      <c r="H406" t="s">
        <v>7</v>
      </c>
      <c r="I406" t="s">
        <v>146</v>
      </c>
      <c r="J406" s="3">
        <f t="shared" si="9"/>
        <v>14</v>
      </c>
      <c r="K406" s="3">
        <v>1</v>
      </c>
    </row>
    <row r="407" spans="1:12" x14ac:dyDescent="0.15">
      <c r="A407" t="s">
        <v>32</v>
      </c>
      <c r="B407" s="18">
        <v>34819</v>
      </c>
      <c r="C407" s="18">
        <v>39813</v>
      </c>
      <c r="D407">
        <v>36</v>
      </c>
      <c r="F407">
        <v>9</v>
      </c>
      <c r="G407">
        <v>8</v>
      </c>
      <c r="H407" t="s">
        <v>7</v>
      </c>
      <c r="I407" t="s">
        <v>147</v>
      </c>
      <c r="J407" s="3">
        <f t="shared" si="9"/>
        <v>14</v>
      </c>
      <c r="K407" s="3">
        <v>1</v>
      </c>
    </row>
    <row r="408" spans="1:12" x14ac:dyDescent="0.15">
      <c r="A408" t="s">
        <v>25</v>
      </c>
      <c r="B408" s="18">
        <v>34819</v>
      </c>
      <c r="C408" s="18">
        <v>39813</v>
      </c>
      <c r="D408">
        <v>25.5</v>
      </c>
      <c r="F408">
        <v>10</v>
      </c>
      <c r="G408">
        <v>4</v>
      </c>
      <c r="H408" t="s">
        <v>7</v>
      </c>
      <c r="I408" t="s">
        <v>16</v>
      </c>
      <c r="J408" s="3">
        <f t="shared" si="9"/>
        <v>14</v>
      </c>
      <c r="K408" s="3">
        <v>1</v>
      </c>
    </row>
    <row r="409" spans="1:12" x14ac:dyDescent="0.15">
      <c r="A409" t="s">
        <v>160</v>
      </c>
      <c r="B409" s="18">
        <v>34819</v>
      </c>
      <c r="C409" s="18">
        <v>39813</v>
      </c>
      <c r="D409">
        <v>31.5</v>
      </c>
      <c r="F409">
        <v>10</v>
      </c>
      <c r="G409">
        <v>9</v>
      </c>
      <c r="H409" t="s">
        <v>7</v>
      </c>
      <c r="I409" t="s">
        <v>8</v>
      </c>
      <c r="J409" s="3">
        <f t="shared" si="9"/>
        <v>14</v>
      </c>
      <c r="K409" s="3">
        <v>0.8</v>
      </c>
      <c r="L409" t="s">
        <v>171</v>
      </c>
    </row>
    <row r="410" spans="1:12" x14ac:dyDescent="0.15">
      <c r="A410" t="s">
        <v>161</v>
      </c>
      <c r="B410" s="18">
        <v>34819</v>
      </c>
      <c r="C410" s="18">
        <v>39813</v>
      </c>
      <c r="D410">
        <v>22</v>
      </c>
      <c r="F410">
        <v>10</v>
      </c>
      <c r="G410">
        <v>9</v>
      </c>
      <c r="H410" t="s">
        <v>7</v>
      </c>
      <c r="I410" t="s">
        <v>8</v>
      </c>
      <c r="J410" s="3">
        <f t="shared" si="9"/>
        <v>14</v>
      </c>
      <c r="K410" s="3">
        <v>1</v>
      </c>
      <c r="L410" t="s">
        <v>172</v>
      </c>
    </row>
    <row r="411" spans="1:12" x14ac:dyDescent="0.15">
      <c r="A411" t="s">
        <v>55</v>
      </c>
      <c r="B411" s="18">
        <v>35246</v>
      </c>
      <c r="C411" s="18">
        <v>39813</v>
      </c>
      <c r="D411">
        <v>67</v>
      </c>
      <c r="F411">
        <v>0</v>
      </c>
      <c r="H411" t="s">
        <v>9</v>
      </c>
      <c r="I411" t="s">
        <v>10</v>
      </c>
      <c r="J411" s="3">
        <f t="shared" si="9"/>
        <v>13</v>
      </c>
      <c r="K411" s="3">
        <v>0.2</v>
      </c>
    </row>
    <row r="412" spans="1:12" x14ac:dyDescent="0.15">
      <c r="A412" t="s">
        <v>56</v>
      </c>
      <c r="B412" s="18">
        <v>35246</v>
      </c>
      <c r="C412" s="18">
        <v>39813</v>
      </c>
      <c r="D412">
        <v>12</v>
      </c>
      <c r="F412">
        <v>0</v>
      </c>
      <c r="H412" t="s">
        <v>9</v>
      </c>
      <c r="I412" t="s">
        <v>15</v>
      </c>
      <c r="J412" s="3">
        <f t="shared" si="9"/>
        <v>13</v>
      </c>
      <c r="K412" s="3">
        <v>1</v>
      </c>
    </row>
    <row r="413" spans="1:12" x14ac:dyDescent="0.15">
      <c r="A413" t="s">
        <v>140</v>
      </c>
      <c r="B413" s="18">
        <v>35246</v>
      </c>
      <c r="C413" s="18">
        <v>39813</v>
      </c>
      <c r="D413">
        <v>68</v>
      </c>
      <c r="F413">
        <v>0</v>
      </c>
      <c r="H413" t="s">
        <v>9</v>
      </c>
      <c r="I413" t="s">
        <v>11</v>
      </c>
      <c r="J413" s="3">
        <f t="shared" si="9"/>
        <v>13</v>
      </c>
      <c r="K413" s="3">
        <v>0.1</v>
      </c>
    </row>
    <row r="414" spans="1:12" x14ac:dyDescent="0.15">
      <c r="A414" t="s">
        <v>141</v>
      </c>
      <c r="B414" s="18">
        <v>35246</v>
      </c>
      <c r="C414" s="18">
        <v>39813</v>
      </c>
      <c r="D414">
        <v>78</v>
      </c>
      <c r="F414">
        <v>0</v>
      </c>
      <c r="H414" t="s">
        <v>9</v>
      </c>
      <c r="I414" t="s">
        <v>11</v>
      </c>
      <c r="J414" s="3">
        <f t="shared" si="9"/>
        <v>13</v>
      </c>
      <c r="K414" s="3">
        <v>0</v>
      </c>
    </row>
    <row r="415" spans="1:12" x14ac:dyDescent="0.15">
      <c r="A415" t="s">
        <v>57</v>
      </c>
      <c r="B415" s="18">
        <v>36616</v>
      </c>
      <c r="C415" s="18">
        <v>39813</v>
      </c>
      <c r="D415">
        <v>65</v>
      </c>
      <c r="E415">
        <v>11.2</v>
      </c>
      <c r="F415">
        <v>1</v>
      </c>
      <c r="H415" t="s">
        <v>9</v>
      </c>
      <c r="I415" t="s">
        <v>11</v>
      </c>
      <c r="J415" s="3">
        <f t="shared" si="9"/>
        <v>9</v>
      </c>
      <c r="K415" s="3">
        <v>0</v>
      </c>
    </row>
    <row r="416" spans="1:12" x14ac:dyDescent="0.15">
      <c r="A416" t="s">
        <v>58</v>
      </c>
      <c r="B416" s="18">
        <v>36616</v>
      </c>
      <c r="C416" s="18">
        <v>39813</v>
      </c>
      <c r="D416">
        <v>42</v>
      </c>
      <c r="E416">
        <v>8.6</v>
      </c>
      <c r="F416">
        <v>1</v>
      </c>
      <c r="H416" t="s">
        <v>9</v>
      </c>
      <c r="I416" t="s">
        <v>11</v>
      </c>
      <c r="J416" s="3">
        <f t="shared" si="9"/>
        <v>9</v>
      </c>
      <c r="K416" s="3">
        <v>0.3</v>
      </c>
    </row>
    <row r="417" spans="1:11" x14ac:dyDescent="0.15">
      <c r="A417" t="s">
        <v>59</v>
      </c>
      <c r="B417" s="18">
        <v>36616</v>
      </c>
      <c r="C417" s="18">
        <v>39813</v>
      </c>
      <c r="D417">
        <v>14</v>
      </c>
      <c r="E417">
        <v>3.9</v>
      </c>
      <c r="F417">
        <v>1</v>
      </c>
      <c r="H417" t="s">
        <v>9</v>
      </c>
      <c r="I417" t="s">
        <v>12</v>
      </c>
      <c r="J417" s="3">
        <f t="shared" si="9"/>
        <v>9</v>
      </c>
      <c r="K417" s="3">
        <v>0</v>
      </c>
    </row>
    <row r="418" spans="1:11" x14ac:dyDescent="0.15">
      <c r="A418" t="s">
        <v>60</v>
      </c>
      <c r="B418" s="18">
        <v>36616</v>
      </c>
      <c r="C418" s="18">
        <v>39813</v>
      </c>
      <c r="D418">
        <v>20</v>
      </c>
      <c r="F418">
        <v>1</v>
      </c>
      <c r="H418" t="s">
        <v>9</v>
      </c>
      <c r="I418" t="s">
        <v>11</v>
      </c>
      <c r="J418" s="3">
        <f t="shared" si="9"/>
        <v>9</v>
      </c>
      <c r="K418" s="3">
        <v>0.1</v>
      </c>
    </row>
    <row r="419" spans="1:11" x14ac:dyDescent="0.15">
      <c r="A419" t="s">
        <v>61</v>
      </c>
      <c r="B419" s="18">
        <v>36616</v>
      </c>
      <c r="C419" s="18">
        <v>39813</v>
      </c>
      <c r="D419">
        <v>19.5</v>
      </c>
      <c r="F419">
        <v>1</v>
      </c>
      <c r="H419" t="s">
        <v>9</v>
      </c>
      <c r="I419" t="s">
        <v>12</v>
      </c>
      <c r="J419" s="3">
        <f t="shared" si="9"/>
        <v>9</v>
      </c>
      <c r="K419" s="3">
        <v>0.3</v>
      </c>
    </row>
    <row r="420" spans="1:11" x14ac:dyDescent="0.15">
      <c r="A420" t="s">
        <v>62</v>
      </c>
      <c r="B420" s="18">
        <v>36616</v>
      </c>
      <c r="C420" s="18">
        <v>39813</v>
      </c>
      <c r="D420">
        <v>43</v>
      </c>
      <c r="F420">
        <v>1</v>
      </c>
      <c r="H420" t="s">
        <v>9</v>
      </c>
      <c r="I420" t="s">
        <v>12</v>
      </c>
      <c r="J420" s="3">
        <f t="shared" si="9"/>
        <v>9</v>
      </c>
      <c r="K420" s="3">
        <v>0</v>
      </c>
    </row>
    <row r="421" spans="1:11" x14ac:dyDescent="0.15">
      <c r="A421" t="s">
        <v>63</v>
      </c>
      <c r="B421" s="18">
        <v>36616</v>
      </c>
      <c r="C421" s="18">
        <v>39813</v>
      </c>
      <c r="D421">
        <v>10.5</v>
      </c>
      <c r="F421">
        <v>2</v>
      </c>
      <c r="H421" t="s">
        <v>9</v>
      </c>
      <c r="I421" t="s">
        <v>10</v>
      </c>
      <c r="J421" s="3">
        <f t="shared" si="9"/>
        <v>9</v>
      </c>
      <c r="K421" s="3">
        <v>0</v>
      </c>
    </row>
    <row r="422" spans="1:11" x14ac:dyDescent="0.15">
      <c r="A422" t="s">
        <v>64</v>
      </c>
      <c r="B422" s="18">
        <v>36616</v>
      </c>
      <c r="C422" s="18">
        <v>39813</v>
      </c>
      <c r="D422">
        <v>13</v>
      </c>
      <c r="F422">
        <v>2</v>
      </c>
      <c r="H422" t="s">
        <v>9</v>
      </c>
      <c r="I422" t="s">
        <v>10</v>
      </c>
      <c r="J422" s="3">
        <f t="shared" si="9"/>
        <v>9</v>
      </c>
      <c r="K422" s="3">
        <v>0.1</v>
      </c>
    </row>
    <row r="423" spans="1:11" x14ac:dyDescent="0.15">
      <c r="A423" t="s">
        <v>65</v>
      </c>
      <c r="B423" s="18">
        <v>36616</v>
      </c>
      <c r="C423" s="18">
        <v>39813</v>
      </c>
      <c r="D423">
        <v>26</v>
      </c>
      <c r="F423">
        <v>2</v>
      </c>
      <c r="H423" t="s">
        <v>9</v>
      </c>
      <c r="I423" t="s">
        <v>10</v>
      </c>
      <c r="J423" s="3">
        <f t="shared" si="9"/>
        <v>9</v>
      </c>
      <c r="K423" s="3">
        <v>0.1</v>
      </c>
    </row>
    <row r="424" spans="1:11" x14ac:dyDescent="0.15">
      <c r="A424" t="s">
        <v>66</v>
      </c>
      <c r="B424" s="18">
        <v>36616</v>
      </c>
      <c r="C424" s="18">
        <v>39813</v>
      </c>
      <c r="D424">
        <v>10.5</v>
      </c>
      <c r="F424">
        <v>2</v>
      </c>
      <c r="H424" t="s">
        <v>9</v>
      </c>
      <c r="I424" t="s">
        <v>10</v>
      </c>
      <c r="J424" s="3">
        <f t="shared" si="9"/>
        <v>9</v>
      </c>
      <c r="K424" s="3">
        <v>0.2</v>
      </c>
    </row>
    <row r="425" spans="1:11" x14ac:dyDescent="0.15">
      <c r="A425" t="s">
        <v>67</v>
      </c>
      <c r="B425" s="18">
        <v>36616</v>
      </c>
      <c r="C425" s="18">
        <v>39813</v>
      </c>
      <c r="D425">
        <v>14</v>
      </c>
      <c r="E425">
        <v>4.2</v>
      </c>
      <c r="F425">
        <v>2</v>
      </c>
      <c r="H425" t="s">
        <v>9</v>
      </c>
      <c r="I425" t="s">
        <v>10</v>
      </c>
      <c r="J425" s="3">
        <f t="shared" si="9"/>
        <v>9</v>
      </c>
      <c r="K425" s="3">
        <v>0.1</v>
      </c>
    </row>
    <row r="426" spans="1:11" x14ac:dyDescent="0.15">
      <c r="A426" t="s">
        <v>68</v>
      </c>
      <c r="B426" s="18">
        <v>36616</v>
      </c>
      <c r="C426" s="18">
        <v>39813</v>
      </c>
      <c r="D426">
        <v>14</v>
      </c>
      <c r="F426">
        <v>2</v>
      </c>
      <c r="H426" t="s">
        <v>9</v>
      </c>
      <c r="I426" t="s">
        <v>10</v>
      </c>
      <c r="J426" s="3">
        <f t="shared" si="9"/>
        <v>9</v>
      </c>
      <c r="K426" s="3">
        <v>0.1</v>
      </c>
    </row>
    <row r="427" spans="1:11" x14ac:dyDescent="0.15">
      <c r="A427" t="s">
        <v>69</v>
      </c>
      <c r="B427" s="18">
        <v>36616</v>
      </c>
      <c r="C427" s="18">
        <v>39813</v>
      </c>
      <c r="D427">
        <v>37</v>
      </c>
      <c r="F427">
        <v>2</v>
      </c>
      <c r="H427" t="s">
        <v>9</v>
      </c>
      <c r="I427" t="s">
        <v>10</v>
      </c>
      <c r="J427" s="3">
        <f t="shared" si="9"/>
        <v>9</v>
      </c>
      <c r="K427" s="3">
        <v>0.1</v>
      </c>
    </row>
    <row r="428" spans="1:11" x14ac:dyDescent="0.15">
      <c r="A428" t="s">
        <v>70</v>
      </c>
      <c r="B428" s="18">
        <v>36616</v>
      </c>
      <c r="C428" s="18">
        <v>39813</v>
      </c>
      <c r="D428">
        <v>11</v>
      </c>
      <c r="F428">
        <v>2</v>
      </c>
      <c r="H428" t="s">
        <v>9</v>
      </c>
      <c r="I428" t="s">
        <v>10</v>
      </c>
      <c r="J428" s="3">
        <f t="shared" si="9"/>
        <v>9</v>
      </c>
      <c r="K428" s="3">
        <v>0.4</v>
      </c>
    </row>
    <row r="429" spans="1:11" x14ac:dyDescent="0.15">
      <c r="A429" t="s">
        <v>71</v>
      </c>
      <c r="B429" s="18">
        <v>36616</v>
      </c>
      <c r="C429" s="18">
        <v>39813</v>
      </c>
      <c r="D429">
        <v>12</v>
      </c>
      <c r="F429">
        <v>3</v>
      </c>
      <c r="H429" t="s">
        <v>9</v>
      </c>
      <c r="I429" t="s">
        <v>8</v>
      </c>
      <c r="J429" s="3">
        <f t="shared" si="9"/>
        <v>9</v>
      </c>
      <c r="K429" s="3">
        <v>0</v>
      </c>
    </row>
    <row r="430" spans="1:11" x14ac:dyDescent="0.15">
      <c r="A430" t="s">
        <v>72</v>
      </c>
      <c r="B430" s="18">
        <v>36616</v>
      </c>
      <c r="C430" s="18">
        <v>39813</v>
      </c>
      <c r="D430">
        <v>8.5</v>
      </c>
      <c r="F430">
        <v>3</v>
      </c>
      <c r="H430" t="s">
        <v>9</v>
      </c>
      <c r="I430" t="s">
        <v>8</v>
      </c>
      <c r="J430" s="3">
        <f t="shared" si="9"/>
        <v>9</v>
      </c>
      <c r="K430" s="3">
        <v>0.1</v>
      </c>
    </row>
    <row r="431" spans="1:11" x14ac:dyDescent="0.15">
      <c r="A431" t="s">
        <v>73</v>
      </c>
      <c r="B431" s="18">
        <v>36616</v>
      </c>
      <c r="C431" s="18">
        <v>39813</v>
      </c>
      <c r="D431">
        <v>27.5</v>
      </c>
      <c r="E431">
        <v>5.6</v>
      </c>
      <c r="F431">
        <v>3</v>
      </c>
      <c r="H431" t="s">
        <v>9</v>
      </c>
      <c r="I431" t="s">
        <v>8</v>
      </c>
      <c r="J431" s="3">
        <f t="shared" si="9"/>
        <v>9</v>
      </c>
      <c r="K431" s="3">
        <v>0.1</v>
      </c>
    </row>
    <row r="432" spans="1:11" x14ac:dyDescent="0.15">
      <c r="A432" t="s">
        <v>74</v>
      </c>
      <c r="B432" s="18">
        <v>36616</v>
      </c>
      <c r="C432" s="18">
        <v>39813</v>
      </c>
      <c r="D432">
        <v>8.5</v>
      </c>
      <c r="F432">
        <v>3</v>
      </c>
      <c r="H432" t="s">
        <v>9</v>
      </c>
      <c r="I432" t="s">
        <v>8</v>
      </c>
      <c r="J432" s="3">
        <f t="shared" si="9"/>
        <v>9</v>
      </c>
      <c r="K432" s="3">
        <v>0</v>
      </c>
    </row>
    <row r="433" spans="1:11" x14ac:dyDescent="0.15">
      <c r="A433" t="s">
        <v>75</v>
      </c>
      <c r="B433" s="18">
        <v>36616</v>
      </c>
      <c r="C433" s="18">
        <v>39813</v>
      </c>
      <c r="D433">
        <v>12</v>
      </c>
      <c r="F433">
        <v>3</v>
      </c>
      <c r="H433" t="s">
        <v>9</v>
      </c>
      <c r="I433" t="s">
        <v>8</v>
      </c>
      <c r="J433" s="3">
        <f t="shared" si="9"/>
        <v>9</v>
      </c>
      <c r="K433" s="3">
        <v>0.7</v>
      </c>
    </row>
    <row r="434" spans="1:11" x14ac:dyDescent="0.15">
      <c r="A434" t="s">
        <v>76</v>
      </c>
      <c r="B434" s="18">
        <v>36616</v>
      </c>
      <c r="C434" s="18">
        <v>39813</v>
      </c>
      <c r="D434">
        <v>49.5</v>
      </c>
      <c r="F434">
        <v>3</v>
      </c>
      <c r="H434" t="s">
        <v>9</v>
      </c>
      <c r="I434" t="s">
        <v>8</v>
      </c>
      <c r="J434" s="3">
        <f t="shared" si="9"/>
        <v>9</v>
      </c>
      <c r="K434" s="3">
        <v>0.4</v>
      </c>
    </row>
    <row r="435" spans="1:11" x14ac:dyDescent="0.15">
      <c r="A435" t="s">
        <v>77</v>
      </c>
      <c r="B435" s="18">
        <v>36616</v>
      </c>
      <c r="C435" s="18">
        <v>39813</v>
      </c>
      <c r="D435">
        <v>42</v>
      </c>
      <c r="F435">
        <v>3</v>
      </c>
      <c r="H435" t="s">
        <v>9</v>
      </c>
      <c r="I435" t="s">
        <v>8</v>
      </c>
      <c r="J435" s="3">
        <f t="shared" si="9"/>
        <v>9</v>
      </c>
      <c r="K435" s="3">
        <v>0.3</v>
      </c>
    </row>
    <row r="436" spans="1:11" x14ac:dyDescent="0.15">
      <c r="A436" t="s">
        <v>78</v>
      </c>
      <c r="B436" s="18">
        <v>36616</v>
      </c>
      <c r="C436" s="18">
        <v>39813</v>
      </c>
      <c r="D436">
        <v>22</v>
      </c>
      <c r="F436">
        <v>3</v>
      </c>
      <c r="H436" t="s">
        <v>9</v>
      </c>
      <c r="I436" t="s">
        <v>8</v>
      </c>
      <c r="J436" s="3">
        <f t="shared" si="9"/>
        <v>9</v>
      </c>
      <c r="K436" s="3">
        <v>0.8</v>
      </c>
    </row>
    <row r="437" spans="1:11" x14ac:dyDescent="0.15">
      <c r="A437" t="s">
        <v>79</v>
      </c>
      <c r="B437" s="18">
        <v>36616</v>
      </c>
      <c r="C437" s="18">
        <v>39813</v>
      </c>
      <c r="D437">
        <v>20</v>
      </c>
      <c r="F437">
        <v>3</v>
      </c>
      <c r="H437" t="s">
        <v>9</v>
      </c>
      <c r="I437" t="s">
        <v>8</v>
      </c>
      <c r="J437" s="3">
        <f t="shared" si="9"/>
        <v>9</v>
      </c>
      <c r="K437" s="3">
        <v>0.3</v>
      </c>
    </row>
    <row r="438" spans="1:11" x14ac:dyDescent="0.15">
      <c r="A438" t="s">
        <v>80</v>
      </c>
      <c r="B438" s="18">
        <v>36616</v>
      </c>
      <c r="C438" s="18">
        <v>39813</v>
      </c>
      <c r="D438">
        <v>34.5</v>
      </c>
      <c r="F438">
        <v>3</v>
      </c>
      <c r="H438" t="s">
        <v>9</v>
      </c>
      <c r="I438" t="s">
        <v>8</v>
      </c>
      <c r="J438" s="3">
        <f t="shared" si="9"/>
        <v>9</v>
      </c>
      <c r="K438" s="3">
        <v>0</v>
      </c>
    </row>
    <row r="439" spans="1:11" x14ac:dyDescent="0.15">
      <c r="A439" t="s">
        <v>81</v>
      </c>
      <c r="B439" s="18">
        <v>36616</v>
      </c>
      <c r="C439" s="18">
        <v>39813</v>
      </c>
      <c r="D439">
        <v>15.5</v>
      </c>
      <c r="F439">
        <v>4</v>
      </c>
      <c r="H439" t="s">
        <v>9</v>
      </c>
      <c r="I439" t="s">
        <v>13</v>
      </c>
      <c r="J439" s="3">
        <f t="shared" si="9"/>
        <v>9</v>
      </c>
      <c r="K439" s="3">
        <v>1</v>
      </c>
    </row>
    <row r="440" spans="1:11" x14ac:dyDescent="0.15">
      <c r="A440" t="s">
        <v>82</v>
      </c>
      <c r="B440" s="18">
        <v>36616</v>
      </c>
      <c r="C440" s="18">
        <v>39813</v>
      </c>
      <c r="D440">
        <v>41.5</v>
      </c>
      <c r="F440">
        <v>4</v>
      </c>
      <c r="H440" t="s">
        <v>9</v>
      </c>
      <c r="I440" t="s">
        <v>13</v>
      </c>
      <c r="J440" s="3">
        <f t="shared" ref="J440:J504" si="10">YEAR(C440)-YEAR(B440)</f>
        <v>9</v>
      </c>
      <c r="K440" s="3">
        <v>0.3</v>
      </c>
    </row>
    <row r="441" spans="1:11" x14ac:dyDescent="0.15">
      <c r="A441" t="s">
        <v>83</v>
      </c>
      <c r="B441" s="18">
        <v>36616</v>
      </c>
      <c r="C441" s="18">
        <v>39813</v>
      </c>
      <c r="D441">
        <v>68.5</v>
      </c>
      <c r="E441">
        <v>18.2</v>
      </c>
      <c r="F441">
        <v>4</v>
      </c>
      <c r="H441" t="s">
        <v>9</v>
      </c>
      <c r="I441" t="s">
        <v>13</v>
      </c>
      <c r="J441" s="3">
        <f t="shared" si="10"/>
        <v>9</v>
      </c>
      <c r="K441" s="3">
        <v>0.1</v>
      </c>
    </row>
    <row r="442" spans="1:11" x14ac:dyDescent="0.15">
      <c r="A442" t="s">
        <v>84</v>
      </c>
      <c r="B442" s="18">
        <v>36616</v>
      </c>
      <c r="C442" s="18">
        <v>39813</v>
      </c>
      <c r="D442">
        <v>57</v>
      </c>
      <c r="F442">
        <v>4</v>
      </c>
      <c r="H442" t="s">
        <v>9</v>
      </c>
      <c r="I442" t="s">
        <v>13</v>
      </c>
      <c r="J442" s="3">
        <f t="shared" si="10"/>
        <v>9</v>
      </c>
      <c r="K442" s="3">
        <v>0.1</v>
      </c>
    </row>
    <row r="443" spans="1:11" x14ac:dyDescent="0.15">
      <c r="A443" t="s">
        <v>85</v>
      </c>
      <c r="B443" s="18">
        <v>36616</v>
      </c>
      <c r="C443" s="18">
        <v>39813</v>
      </c>
      <c r="D443">
        <v>18</v>
      </c>
      <c r="F443">
        <v>4</v>
      </c>
      <c r="H443" t="s">
        <v>9</v>
      </c>
      <c r="I443" t="s">
        <v>13</v>
      </c>
      <c r="J443" s="3">
        <f t="shared" si="10"/>
        <v>9</v>
      </c>
      <c r="K443" s="3">
        <v>0.9</v>
      </c>
    </row>
    <row r="444" spans="1:11" x14ac:dyDescent="0.15">
      <c r="A444" t="s">
        <v>86</v>
      </c>
      <c r="B444" s="18">
        <v>36616</v>
      </c>
      <c r="C444" s="18">
        <v>39813</v>
      </c>
      <c r="D444">
        <v>24.5</v>
      </c>
      <c r="F444">
        <v>4</v>
      </c>
      <c r="H444" t="s">
        <v>9</v>
      </c>
      <c r="I444" t="s">
        <v>13</v>
      </c>
      <c r="J444" s="3">
        <f t="shared" si="10"/>
        <v>9</v>
      </c>
      <c r="K444" s="3">
        <v>1</v>
      </c>
    </row>
    <row r="445" spans="1:11" x14ac:dyDescent="0.15">
      <c r="A445" t="s">
        <v>87</v>
      </c>
      <c r="B445" s="18">
        <v>36616</v>
      </c>
      <c r="C445" s="18">
        <v>39813</v>
      </c>
      <c r="D445">
        <v>43</v>
      </c>
      <c r="E445">
        <v>12</v>
      </c>
      <c r="F445">
        <v>4</v>
      </c>
      <c r="H445" t="s">
        <v>9</v>
      </c>
      <c r="I445" t="s">
        <v>13</v>
      </c>
      <c r="J445" s="3">
        <f t="shared" si="10"/>
        <v>9</v>
      </c>
      <c r="K445" s="3">
        <v>0.6</v>
      </c>
    </row>
    <row r="446" spans="1:11" x14ac:dyDescent="0.15">
      <c r="A446" t="s">
        <v>88</v>
      </c>
      <c r="B446" s="18">
        <v>36616</v>
      </c>
      <c r="C446" s="18">
        <v>39813</v>
      </c>
      <c r="D446">
        <v>68.8</v>
      </c>
      <c r="F446">
        <v>4</v>
      </c>
      <c r="H446" t="s">
        <v>9</v>
      </c>
      <c r="I446" t="s">
        <v>13</v>
      </c>
      <c r="J446" s="3">
        <f t="shared" si="10"/>
        <v>9</v>
      </c>
      <c r="K446" s="3">
        <v>0.1</v>
      </c>
    </row>
    <row r="447" spans="1:11" x14ac:dyDescent="0.15">
      <c r="A447" t="s">
        <v>89</v>
      </c>
      <c r="B447" s="18">
        <v>36616</v>
      </c>
      <c r="C447" s="18">
        <v>39813</v>
      </c>
      <c r="D447">
        <v>47</v>
      </c>
      <c r="F447">
        <v>4</v>
      </c>
      <c r="H447" t="s">
        <v>9</v>
      </c>
      <c r="I447" t="s">
        <v>13</v>
      </c>
      <c r="J447" s="3">
        <f t="shared" si="10"/>
        <v>9</v>
      </c>
      <c r="K447" s="3">
        <v>0.4</v>
      </c>
    </row>
    <row r="448" spans="1:11" x14ac:dyDescent="0.15">
      <c r="A448" t="s">
        <v>90</v>
      </c>
      <c r="B448" s="18">
        <v>36616</v>
      </c>
      <c r="C448" s="18">
        <v>39813</v>
      </c>
      <c r="D448">
        <v>66</v>
      </c>
      <c r="F448">
        <v>4</v>
      </c>
      <c r="H448" t="s">
        <v>9</v>
      </c>
      <c r="I448" t="s">
        <v>13</v>
      </c>
      <c r="J448" s="3">
        <f t="shared" si="10"/>
        <v>9</v>
      </c>
      <c r="K448" s="3">
        <v>0</v>
      </c>
    </row>
    <row r="449" spans="1:11" x14ac:dyDescent="0.15">
      <c r="A449" t="s">
        <v>91</v>
      </c>
      <c r="B449" s="18">
        <v>36616</v>
      </c>
      <c r="C449" s="18">
        <v>39813</v>
      </c>
      <c r="D449">
        <v>51.5</v>
      </c>
      <c r="F449">
        <v>4</v>
      </c>
      <c r="H449" t="s">
        <v>9</v>
      </c>
      <c r="I449" t="s">
        <v>13</v>
      </c>
      <c r="J449" s="3">
        <f t="shared" si="10"/>
        <v>9</v>
      </c>
      <c r="K449" s="3">
        <v>0.1</v>
      </c>
    </row>
    <row r="450" spans="1:11" x14ac:dyDescent="0.15">
      <c r="A450" t="s">
        <v>92</v>
      </c>
      <c r="B450" s="18">
        <v>36616</v>
      </c>
      <c r="C450" s="18">
        <v>39813</v>
      </c>
      <c r="D450">
        <v>44.5</v>
      </c>
      <c r="F450">
        <v>4</v>
      </c>
      <c r="H450" t="s">
        <v>9</v>
      </c>
      <c r="I450" t="s">
        <v>13</v>
      </c>
      <c r="J450" s="3">
        <f t="shared" si="10"/>
        <v>9</v>
      </c>
      <c r="K450" s="3">
        <v>0.4</v>
      </c>
    </row>
    <row r="451" spans="1:11" x14ac:dyDescent="0.15">
      <c r="A451" t="s">
        <v>93</v>
      </c>
      <c r="B451" s="18">
        <v>36616</v>
      </c>
      <c r="C451" s="18">
        <v>39813</v>
      </c>
      <c r="D451">
        <v>43</v>
      </c>
      <c r="F451">
        <v>4</v>
      </c>
      <c r="H451" t="s">
        <v>9</v>
      </c>
      <c r="I451" t="s">
        <v>13</v>
      </c>
      <c r="J451" s="3">
        <f t="shared" si="10"/>
        <v>9</v>
      </c>
      <c r="K451" s="3">
        <v>0.1</v>
      </c>
    </row>
    <row r="452" spans="1:11" x14ac:dyDescent="0.15">
      <c r="A452" t="s">
        <v>94</v>
      </c>
      <c r="B452" s="18">
        <v>36616</v>
      </c>
      <c r="C452" s="18">
        <v>39813</v>
      </c>
      <c r="D452">
        <v>48.5</v>
      </c>
      <c r="F452">
        <v>5</v>
      </c>
      <c r="H452" t="s">
        <v>9</v>
      </c>
      <c r="I452" t="s">
        <v>13</v>
      </c>
      <c r="J452" s="3">
        <f t="shared" si="10"/>
        <v>9</v>
      </c>
      <c r="K452" s="3">
        <v>0.1</v>
      </c>
    </row>
    <row r="453" spans="1:11" x14ac:dyDescent="0.15">
      <c r="A453" t="s">
        <v>95</v>
      </c>
      <c r="B453" s="18">
        <v>36616</v>
      </c>
      <c r="C453" s="18">
        <v>39813</v>
      </c>
      <c r="D453">
        <v>24.5</v>
      </c>
      <c r="F453">
        <v>5</v>
      </c>
      <c r="H453" t="s">
        <v>9</v>
      </c>
      <c r="I453" t="s">
        <v>13</v>
      </c>
      <c r="J453" s="3">
        <f t="shared" si="10"/>
        <v>9</v>
      </c>
      <c r="K453" s="3">
        <v>0.2</v>
      </c>
    </row>
    <row r="454" spans="1:11" x14ac:dyDescent="0.15">
      <c r="A454" t="s">
        <v>96</v>
      </c>
      <c r="B454" s="18">
        <v>36616</v>
      </c>
      <c r="C454" s="18">
        <v>39813</v>
      </c>
      <c r="D454">
        <v>39</v>
      </c>
      <c r="F454">
        <v>5</v>
      </c>
      <c r="H454" t="s">
        <v>9</v>
      </c>
      <c r="I454" t="s">
        <v>13</v>
      </c>
      <c r="J454" s="3">
        <f t="shared" si="10"/>
        <v>9</v>
      </c>
      <c r="K454" s="3">
        <v>0.1</v>
      </c>
    </row>
    <row r="455" spans="1:11" x14ac:dyDescent="0.15">
      <c r="A455" t="s">
        <v>97</v>
      </c>
      <c r="B455" s="18">
        <v>36616</v>
      </c>
      <c r="C455" s="18">
        <v>39813</v>
      </c>
      <c r="D455">
        <v>58.5</v>
      </c>
      <c r="F455">
        <v>5</v>
      </c>
      <c r="H455" t="s">
        <v>9</v>
      </c>
      <c r="I455" t="s">
        <v>13</v>
      </c>
      <c r="J455" s="3">
        <f t="shared" si="10"/>
        <v>9</v>
      </c>
      <c r="K455" s="3">
        <v>0.1</v>
      </c>
    </row>
    <row r="456" spans="1:11" x14ac:dyDescent="0.15">
      <c r="A456" t="s">
        <v>98</v>
      </c>
      <c r="B456" s="18">
        <v>36616</v>
      </c>
      <c r="C456" s="18">
        <v>39813</v>
      </c>
      <c r="D456">
        <v>33</v>
      </c>
      <c r="F456">
        <v>5</v>
      </c>
      <c r="H456" t="s">
        <v>9</v>
      </c>
      <c r="I456" t="s">
        <v>13</v>
      </c>
      <c r="J456" s="3">
        <f t="shared" si="10"/>
        <v>9</v>
      </c>
      <c r="K456" s="3">
        <v>0.1</v>
      </c>
    </row>
    <row r="457" spans="1:11" x14ac:dyDescent="0.15">
      <c r="A457" t="s">
        <v>99</v>
      </c>
      <c r="B457" s="18">
        <v>36616</v>
      </c>
      <c r="C457" s="18">
        <v>39813</v>
      </c>
      <c r="D457">
        <v>35</v>
      </c>
      <c r="E457">
        <v>13.4</v>
      </c>
      <c r="F457">
        <v>5</v>
      </c>
      <c r="H457" t="s">
        <v>9</v>
      </c>
      <c r="I457" t="s">
        <v>13</v>
      </c>
      <c r="J457" s="3">
        <f t="shared" si="10"/>
        <v>9</v>
      </c>
      <c r="K457" s="3">
        <v>0</v>
      </c>
    </row>
    <row r="458" spans="1:11" x14ac:dyDescent="0.15">
      <c r="A458" t="s">
        <v>153</v>
      </c>
      <c r="B458" s="18">
        <v>36616</v>
      </c>
      <c r="C458" s="18">
        <v>39813</v>
      </c>
      <c r="D458">
        <v>15.5</v>
      </c>
      <c r="F458">
        <v>5</v>
      </c>
      <c r="H458" t="s">
        <v>9</v>
      </c>
      <c r="I458" t="s">
        <v>13</v>
      </c>
      <c r="J458" s="3">
        <f t="shared" si="10"/>
        <v>9</v>
      </c>
      <c r="K458" s="3">
        <v>1</v>
      </c>
    </row>
    <row r="459" spans="1:11" x14ac:dyDescent="0.15">
      <c r="A459" t="s">
        <v>154</v>
      </c>
      <c r="B459" s="18">
        <v>36616</v>
      </c>
      <c r="C459" s="18">
        <v>39813</v>
      </c>
      <c r="D459">
        <v>39.5</v>
      </c>
      <c r="F459">
        <v>5</v>
      </c>
      <c r="H459" t="s">
        <v>9</v>
      </c>
      <c r="I459" t="s">
        <v>13</v>
      </c>
      <c r="J459" s="3">
        <f t="shared" si="10"/>
        <v>9</v>
      </c>
      <c r="K459" s="3">
        <v>0</v>
      </c>
    </row>
    <row r="460" spans="1:11" x14ac:dyDescent="0.15">
      <c r="A460" t="s">
        <v>100</v>
      </c>
      <c r="B460" s="18">
        <v>36616</v>
      </c>
      <c r="C460" s="18">
        <v>39813</v>
      </c>
      <c r="D460">
        <v>20</v>
      </c>
      <c r="F460">
        <v>5</v>
      </c>
      <c r="H460" t="s">
        <v>9</v>
      </c>
      <c r="I460" t="s">
        <v>13</v>
      </c>
      <c r="J460" s="3">
        <f t="shared" si="10"/>
        <v>9</v>
      </c>
      <c r="K460" s="3">
        <v>0.8</v>
      </c>
    </row>
    <row r="461" spans="1:11" x14ac:dyDescent="0.15">
      <c r="A461" t="s">
        <v>101</v>
      </c>
      <c r="B461" s="18">
        <v>36616</v>
      </c>
      <c r="C461" s="18">
        <v>39813</v>
      </c>
      <c r="D461">
        <v>52.5</v>
      </c>
      <c r="F461">
        <v>5</v>
      </c>
      <c r="H461" t="s">
        <v>9</v>
      </c>
      <c r="I461" t="s">
        <v>13</v>
      </c>
      <c r="J461" s="3">
        <f t="shared" si="10"/>
        <v>9</v>
      </c>
      <c r="K461" s="3">
        <v>0</v>
      </c>
    </row>
    <row r="462" spans="1:11" x14ac:dyDescent="0.15">
      <c r="A462" t="s">
        <v>102</v>
      </c>
      <c r="B462" s="18">
        <v>36616</v>
      </c>
      <c r="C462" s="18">
        <v>39813</v>
      </c>
      <c r="D462">
        <v>33</v>
      </c>
      <c r="F462">
        <v>5</v>
      </c>
      <c r="H462" t="s">
        <v>9</v>
      </c>
      <c r="I462" t="s">
        <v>13</v>
      </c>
      <c r="J462" s="3">
        <f t="shared" si="10"/>
        <v>9</v>
      </c>
      <c r="K462" s="3">
        <v>0.3</v>
      </c>
    </row>
    <row r="463" spans="1:11" x14ac:dyDescent="0.15">
      <c r="A463" t="s">
        <v>103</v>
      </c>
      <c r="B463" s="18">
        <v>36616</v>
      </c>
      <c r="C463" s="18">
        <v>39813</v>
      </c>
      <c r="D463">
        <v>54.5</v>
      </c>
      <c r="F463">
        <v>6</v>
      </c>
      <c r="H463" t="s">
        <v>9</v>
      </c>
      <c r="I463" t="s">
        <v>13</v>
      </c>
      <c r="J463" s="3">
        <f t="shared" si="10"/>
        <v>9</v>
      </c>
      <c r="K463" s="3">
        <v>0.4</v>
      </c>
    </row>
    <row r="464" spans="1:11" x14ac:dyDescent="0.15">
      <c r="A464" t="s">
        <v>104</v>
      </c>
      <c r="B464" s="18">
        <v>36616</v>
      </c>
      <c r="C464" s="18">
        <v>39813</v>
      </c>
      <c r="D464">
        <v>50</v>
      </c>
      <c r="F464">
        <v>6</v>
      </c>
      <c r="H464" t="s">
        <v>9</v>
      </c>
      <c r="I464" t="s">
        <v>13</v>
      </c>
      <c r="J464" s="3">
        <f t="shared" si="10"/>
        <v>9</v>
      </c>
      <c r="K464" s="3">
        <v>0.2</v>
      </c>
    </row>
    <row r="465" spans="1:11" x14ac:dyDescent="0.15">
      <c r="A465" t="s">
        <v>105</v>
      </c>
      <c r="B465" s="18">
        <v>36616</v>
      </c>
      <c r="C465" s="18">
        <v>39813</v>
      </c>
      <c r="D465">
        <v>32</v>
      </c>
      <c r="F465">
        <v>6</v>
      </c>
      <c r="H465" t="s">
        <v>9</v>
      </c>
      <c r="I465" t="s">
        <v>13</v>
      </c>
      <c r="J465" s="3">
        <f t="shared" si="10"/>
        <v>9</v>
      </c>
      <c r="K465" s="3">
        <v>0.3</v>
      </c>
    </row>
    <row r="466" spans="1:11" x14ac:dyDescent="0.15">
      <c r="A466" t="s">
        <v>106</v>
      </c>
      <c r="B466" s="18">
        <v>36616</v>
      </c>
      <c r="C466" s="18">
        <v>39813</v>
      </c>
      <c r="D466">
        <v>42.5</v>
      </c>
      <c r="F466">
        <v>6</v>
      </c>
      <c r="H466" t="s">
        <v>9</v>
      </c>
      <c r="I466" t="s">
        <v>13</v>
      </c>
      <c r="J466" s="3">
        <f t="shared" si="10"/>
        <v>9</v>
      </c>
      <c r="K466" s="3">
        <v>0.1</v>
      </c>
    </row>
    <row r="467" spans="1:11" x14ac:dyDescent="0.15">
      <c r="A467" t="s">
        <v>107</v>
      </c>
      <c r="B467" s="18">
        <v>36616</v>
      </c>
      <c r="C467" s="18">
        <v>39813</v>
      </c>
      <c r="D467">
        <v>18.5</v>
      </c>
      <c r="F467">
        <v>6</v>
      </c>
      <c r="H467" t="s">
        <v>9</v>
      </c>
      <c r="I467" t="s">
        <v>13</v>
      </c>
      <c r="J467" s="3">
        <f t="shared" si="10"/>
        <v>9</v>
      </c>
      <c r="K467" s="3">
        <v>1</v>
      </c>
    </row>
    <row r="468" spans="1:11" x14ac:dyDescent="0.15">
      <c r="A468" t="s">
        <v>108</v>
      </c>
      <c r="B468" s="18">
        <v>36616</v>
      </c>
      <c r="C468" s="18">
        <v>39813</v>
      </c>
      <c r="D468">
        <v>50.5</v>
      </c>
      <c r="F468">
        <v>6</v>
      </c>
      <c r="H468" t="s">
        <v>9</v>
      </c>
      <c r="I468" t="s">
        <v>13</v>
      </c>
      <c r="J468" s="3">
        <f t="shared" si="10"/>
        <v>9</v>
      </c>
      <c r="K468" s="3">
        <v>0.1</v>
      </c>
    </row>
    <row r="469" spans="1:11" x14ac:dyDescent="0.15">
      <c r="A469" t="s">
        <v>109</v>
      </c>
      <c r="B469" s="18">
        <v>36616</v>
      </c>
      <c r="C469" s="18">
        <v>39813</v>
      </c>
      <c r="D469">
        <v>52.5</v>
      </c>
      <c r="F469">
        <v>6</v>
      </c>
      <c r="H469" t="s">
        <v>9</v>
      </c>
      <c r="I469" t="s">
        <v>13</v>
      </c>
      <c r="J469" s="3">
        <f t="shared" si="10"/>
        <v>9</v>
      </c>
      <c r="K469" s="3">
        <v>0.1</v>
      </c>
    </row>
    <row r="470" spans="1:11" x14ac:dyDescent="0.15">
      <c r="A470" t="s">
        <v>110</v>
      </c>
      <c r="B470" s="18">
        <v>36616</v>
      </c>
      <c r="C470" s="18">
        <v>39813</v>
      </c>
      <c r="D470">
        <v>19.5</v>
      </c>
      <c r="F470">
        <v>6</v>
      </c>
      <c r="H470" t="s">
        <v>9</v>
      </c>
      <c r="I470" t="s">
        <v>13</v>
      </c>
      <c r="J470" s="3">
        <f t="shared" si="10"/>
        <v>9</v>
      </c>
      <c r="K470">
        <v>1</v>
      </c>
    </row>
    <row r="471" spans="1:11" x14ac:dyDescent="0.15">
      <c r="A471" t="s">
        <v>111</v>
      </c>
      <c r="B471" s="18">
        <v>36616</v>
      </c>
      <c r="C471" s="18">
        <v>39813</v>
      </c>
      <c r="D471">
        <v>46.5</v>
      </c>
      <c r="F471">
        <v>6</v>
      </c>
      <c r="H471" t="s">
        <v>9</v>
      </c>
      <c r="I471" t="s">
        <v>13</v>
      </c>
      <c r="J471" s="3">
        <f t="shared" si="10"/>
        <v>9</v>
      </c>
      <c r="K471">
        <v>0</v>
      </c>
    </row>
    <row r="472" spans="1:11" x14ac:dyDescent="0.15">
      <c r="A472" t="s">
        <v>112</v>
      </c>
      <c r="B472" s="18">
        <v>36616</v>
      </c>
      <c r="C472" s="18">
        <v>39813</v>
      </c>
      <c r="D472">
        <v>26.5</v>
      </c>
      <c r="F472">
        <v>6</v>
      </c>
      <c r="H472" t="s">
        <v>9</v>
      </c>
      <c r="I472" t="s">
        <v>13</v>
      </c>
      <c r="J472" s="3">
        <f t="shared" si="10"/>
        <v>9</v>
      </c>
      <c r="K472">
        <v>0.8</v>
      </c>
    </row>
    <row r="473" spans="1:11" x14ac:dyDescent="0.15">
      <c r="A473" t="s">
        <v>113</v>
      </c>
      <c r="B473" s="18">
        <v>36616</v>
      </c>
      <c r="C473" s="18">
        <v>39813</v>
      </c>
      <c r="D473">
        <v>45.5</v>
      </c>
      <c r="E473">
        <v>14.2</v>
      </c>
      <c r="F473">
        <v>6</v>
      </c>
      <c r="H473" t="s">
        <v>9</v>
      </c>
      <c r="I473" t="s">
        <v>13</v>
      </c>
      <c r="J473" s="3">
        <f t="shared" si="10"/>
        <v>9</v>
      </c>
      <c r="K473">
        <v>0</v>
      </c>
    </row>
    <row r="474" spans="1:11" x14ac:dyDescent="0.15">
      <c r="A474" t="s">
        <v>155</v>
      </c>
      <c r="B474" s="18">
        <v>36616</v>
      </c>
      <c r="C474" s="18">
        <v>39813</v>
      </c>
      <c r="D474">
        <v>34</v>
      </c>
      <c r="F474">
        <v>6</v>
      </c>
      <c r="H474" t="s">
        <v>9</v>
      </c>
      <c r="I474" t="s">
        <v>13</v>
      </c>
      <c r="J474" s="3">
        <f t="shared" si="10"/>
        <v>9</v>
      </c>
      <c r="K474">
        <v>0.6</v>
      </c>
    </row>
    <row r="475" spans="1:11" x14ac:dyDescent="0.15">
      <c r="A475" t="s">
        <v>114</v>
      </c>
      <c r="B475" s="18">
        <v>36616</v>
      </c>
      <c r="C475" s="18">
        <v>39813</v>
      </c>
      <c r="D475">
        <v>62.5</v>
      </c>
      <c r="F475">
        <v>6</v>
      </c>
      <c r="H475" t="s">
        <v>9</v>
      </c>
      <c r="I475" t="s">
        <v>13</v>
      </c>
      <c r="J475" s="3">
        <f t="shared" si="10"/>
        <v>9</v>
      </c>
      <c r="K475">
        <v>0</v>
      </c>
    </row>
    <row r="476" spans="1:11" x14ac:dyDescent="0.15">
      <c r="A476" t="s">
        <v>115</v>
      </c>
      <c r="B476" s="18">
        <v>36616</v>
      </c>
      <c r="C476" s="18">
        <v>39813</v>
      </c>
      <c r="D476">
        <v>33.5</v>
      </c>
      <c r="F476">
        <v>7</v>
      </c>
      <c r="H476" t="s">
        <v>9</v>
      </c>
      <c r="I476" t="s">
        <v>8</v>
      </c>
      <c r="J476" s="3">
        <f t="shared" si="10"/>
        <v>9</v>
      </c>
      <c r="K476">
        <v>0.1</v>
      </c>
    </row>
    <row r="477" spans="1:11" x14ac:dyDescent="0.15">
      <c r="A477" t="s">
        <v>116</v>
      </c>
      <c r="B477" s="18">
        <v>36616</v>
      </c>
      <c r="C477" s="18">
        <v>39813</v>
      </c>
      <c r="D477">
        <v>18</v>
      </c>
      <c r="F477">
        <v>7</v>
      </c>
      <c r="H477" t="s">
        <v>9</v>
      </c>
      <c r="I477" t="s">
        <v>8</v>
      </c>
      <c r="J477" s="3">
        <f t="shared" si="10"/>
        <v>9</v>
      </c>
      <c r="K477">
        <v>0.9</v>
      </c>
    </row>
    <row r="478" spans="1:11" x14ac:dyDescent="0.15">
      <c r="A478" t="s">
        <v>117</v>
      </c>
      <c r="B478" s="18">
        <v>36616</v>
      </c>
      <c r="C478" s="18">
        <v>39813</v>
      </c>
      <c r="D478">
        <v>18.5</v>
      </c>
      <c r="F478">
        <v>7</v>
      </c>
      <c r="H478" t="s">
        <v>9</v>
      </c>
      <c r="I478" t="s">
        <v>8</v>
      </c>
      <c r="J478" s="3">
        <f t="shared" si="10"/>
        <v>9</v>
      </c>
      <c r="K478">
        <v>0.5</v>
      </c>
    </row>
    <row r="479" spans="1:11" x14ac:dyDescent="0.15">
      <c r="A479" t="s">
        <v>118</v>
      </c>
      <c r="B479" s="18">
        <v>36616</v>
      </c>
      <c r="C479" s="18">
        <v>39813</v>
      </c>
      <c r="D479">
        <v>32.5</v>
      </c>
      <c r="E479">
        <v>9.6</v>
      </c>
      <c r="F479">
        <v>7</v>
      </c>
      <c r="H479" t="s">
        <v>9</v>
      </c>
      <c r="I479" t="s">
        <v>8</v>
      </c>
      <c r="J479" s="3">
        <f t="shared" si="10"/>
        <v>9</v>
      </c>
      <c r="K479">
        <v>0.2</v>
      </c>
    </row>
    <row r="480" spans="1:11" x14ac:dyDescent="0.15">
      <c r="A480" t="s">
        <v>119</v>
      </c>
      <c r="B480" s="18">
        <v>36616</v>
      </c>
      <c r="C480" s="18">
        <v>39813</v>
      </c>
      <c r="D480">
        <v>37.5</v>
      </c>
      <c r="E480">
        <v>10.6</v>
      </c>
      <c r="F480">
        <v>7</v>
      </c>
      <c r="H480" t="s">
        <v>9</v>
      </c>
      <c r="I480" t="s">
        <v>8</v>
      </c>
      <c r="J480" s="3">
        <f t="shared" si="10"/>
        <v>9</v>
      </c>
      <c r="K480">
        <v>0</v>
      </c>
    </row>
    <row r="481" spans="1:12" x14ac:dyDescent="0.15">
      <c r="A481" t="s">
        <v>165</v>
      </c>
      <c r="B481" s="18">
        <v>36616</v>
      </c>
      <c r="C481" s="18">
        <v>39813</v>
      </c>
      <c r="D481">
        <v>22</v>
      </c>
      <c r="F481">
        <v>7</v>
      </c>
      <c r="H481" t="s">
        <v>9</v>
      </c>
      <c r="I481" t="s">
        <v>8</v>
      </c>
      <c r="J481" s="3">
        <f t="shared" si="10"/>
        <v>9</v>
      </c>
      <c r="K481">
        <v>0.4</v>
      </c>
    </row>
    <row r="482" spans="1:12" x14ac:dyDescent="0.15">
      <c r="A482" t="s">
        <v>120</v>
      </c>
      <c r="B482" s="18">
        <v>36616</v>
      </c>
      <c r="C482" s="18">
        <v>39813</v>
      </c>
      <c r="D482">
        <v>35</v>
      </c>
      <c r="F482">
        <v>7</v>
      </c>
      <c r="H482" t="s">
        <v>9</v>
      </c>
      <c r="I482" t="s">
        <v>8</v>
      </c>
      <c r="J482" s="3">
        <f t="shared" si="10"/>
        <v>9</v>
      </c>
      <c r="K482">
        <v>0.1</v>
      </c>
    </row>
    <row r="483" spans="1:12" x14ac:dyDescent="0.15">
      <c r="A483" t="s">
        <v>121</v>
      </c>
      <c r="B483" s="18">
        <v>36616</v>
      </c>
      <c r="C483" s="18">
        <v>39813</v>
      </c>
      <c r="D483">
        <v>33.5</v>
      </c>
      <c r="F483">
        <v>7</v>
      </c>
      <c r="H483" t="s">
        <v>9</v>
      </c>
      <c r="I483" t="s">
        <v>8</v>
      </c>
      <c r="J483" s="3">
        <f t="shared" si="10"/>
        <v>9</v>
      </c>
      <c r="K483">
        <v>0</v>
      </c>
    </row>
    <row r="484" spans="1:12" x14ac:dyDescent="0.15">
      <c r="A484" t="s">
        <v>122</v>
      </c>
      <c r="B484" s="18">
        <v>36616</v>
      </c>
      <c r="C484" s="18">
        <v>39813</v>
      </c>
      <c r="D484">
        <v>12.5</v>
      </c>
      <c r="F484">
        <v>7</v>
      </c>
      <c r="H484" t="s">
        <v>9</v>
      </c>
      <c r="I484" t="s">
        <v>8</v>
      </c>
      <c r="J484" s="3">
        <f t="shared" si="10"/>
        <v>9</v>
      </c>
      <c r="K484">
        <v>1</v>
      </c>
    </row>
    <row r="485" spans="1:12" x14ac:dyDescent="0.15">
      <c r="A485" t="s">
        <v>123</v>
      </c>
      <c r="B485" s="18">
        <v>36616</v>
      </c>
      <c r="C485" s="18">
        <v>39813</v>
      </c>
      <c r="D485">
        <v>48</v>
      </c>
      <c r="E485">
        <v>10.199999999999999</v>
      </c>
      <c r="F485">
        <v>7</v>
      </c>
      <c r="H485" t="s">
        <v>9</v>
      </c>
      <c r="I485" t="s">
        <v>13</v>
      </c>
      <c r="J485" s="3">
        <f t="shared" si="10"/>
        <v>9</v>
      </c>
      <c r="K485">
        <v>0</v>
      </c>
    </row>
    <row r="486" spans="1:12" x14ac:dyDescent="0.15">
      <c r="A486" t="s">
        <v>124</v>
      </c>
      <c r="B486" s="18">
        <v>36616</v>
      </c>
      <c r="C486" s="18">
        <v>39813</v>
      </c>
      <c r="D486">
        <v>16</v>
      </c>
      <c r="F486">
        <v>8</v>
      </c>
      <c r="H486" t="s">
        <v>9</v>
      </c>
      <c r="I486" t="s">
        <v>14</v>
      </c>
      <c r="J486" s="3">
        <f t="shared" si="10"/>
        <v>9</v>
      </c>
      <c r="K486">
        <v>0.8</v>
      </c>
    </row>
    <row r="487" spans="1:12" x14ac:dyDescent="0.15">
      <c r="A487" t="s">
        <v>125</v>
      </c>
      <c r="B487" s="18">
        <v>36616</v>
      </c>
      <c r="C487" s="18">
        <v>39813</v>
      </c>
      <c r="D487">
        <v>30.5</v>
      </c>
      <c r="F487">
        <v>8</v>
      </c>
      <c r="H487" t="s">
        <v>9</v>
      </c>
      <c r="I487" t="s">
        <v>14</v>
      </c>
      <c r="J487" s="3">
        <f t="shared" si="10"/>
        <v>9</v>
      </c>
      <c r="K487">
        <v>0.1</v>
      </c>
    </row>
    <row r="488" spans="1:12" x14ac:dyDescent="0.15">
      <c r="A488" t="s">
        <v>126</v>
      </c>
      <c r="B488" s="18">
        <v>36616</v>
      </c>
      <c r="C488" s="18">
        <v>39813</v>
      </c>
      <c r="D488">
        <v>20.5</v>
      </c>
      <c r="F488">
        <v>8</v>
      </c>
      <c r="H488" t="s">
        <v>9</v>
      </c>
      <c r="I488" t="s">
        <v>14</v>
      </c>
      <c r="J488" s="3">
        <f t="shared" si="10"/>
        <v>9</v>
      </c>
      <c r="K488">
        <v>0.9</v>
      </c>
    </row>
    <row r="489" spans="1:12" x14ac:dyDescent="0.15">
      <c r="A489" t="s">
        <v>127</v>
      </c>
      <c r="B489" s="18">
        <v>36616</v>
      </c>
      <c r="C489" s="18">
        <v>39813</v>
      </c>
      <c r="D489">
        <v>16</v>
      </c>
      <c r="F489">
        <v>8</v>
      </c>
      <c r="H489" t="s">
        <v>9</v>
      </c>
      <c r="I489" t="s">
        <v>14</v>
      </c>
      <c r="J489" s="3">
        <f t="shared" si="10"/>
        <v>9</v>
      </c>
      <c r="K489">
        <v>0.6</v>
      </c>
    </row>
    <row r="490" spans="1:12" x14ac:dyDescent="0.15">
      <c r="A490" t="s">
        <v>174</v>
      </c>
      <c r="B490" s="18">
        <v>36616</v>
      </c>
      <c r="C490" s="18">
        <v>39813</v>
      </c>
      <c r="D490">
        <v>31.5</v>
      </c>
      <c r="E490">
        <v>8.6</v>
      </c>
      <c r="F490">
        <v>8</v>
      </c>
      <c r="H490" t="s">
        <v>9</v>
      </c>
      <c r="I490" t="s">
        <v>14</v>
      </c>
      <c r="J490" s="3">
        <f>YEAR(C490)-YEAR(B490)</f>
        <v>9</v>
      </c>
      <c r="K490">
        <v>0</v>
      </c>
    </row>
    <row r="491" spans="1:12" x14ac:dyDescent="0.15">
      <c r="A491" t="s">
        <v>128</v>
      </c>
      <c r="B491" s="18">
        <v>36616</v>
      </c>
      <c r="C491" s="18">
        <v>39813</v>
      </c>
      <c r="D491">
        <v>21.5</v>
      </c>
      <c r="E491">
        <v>6.4</v>
      </c>
      <c r="F491">
        <v>8</v>
      </c>
      <c r="H491" t="s">
        <v>9</v>
      </c>
      <c r="I491" t="s">
        <v>14</v>
      </c>
      <c r="J491" s="3">
        <f t="shared" si="10"/>
        <v>9</v>
      </c>
      <c r="K491">
        <v>0</v>
      </c>
    </row>
    <row r="492" spans="1:12" x14ac:dyDescent="0.15">
      <c r="A492" t="s">
        <v>129</v>
      </c>
      <c r="B492" s="18">
        <v>36616</v>
      </c>
      <c r="C492" s="18">
        <v>39813</v>
      </c>
      <c r="D492">
        <v>49</v>
      </c>
      <c r="F492">
        <v>9</v>
      </c>
      <c r="H492" t="s">
        <v>9</v>
      </c>
      <c r="I492" t="s">
        <v>16</v>
      </c>
      <c r="J492" s="3">
        <f t="shared" si="10"/>
        <v>9</v>
      </c>
      <c r="K492">
        <v>0.2</v>
      </c>
    </row>
    <row r="493" spans="1:12" x14ac:dyDescent="0.15">
      <c r="A493" t="s">
        <v>130</v>
      </c>
      <c r="B493" s="18">
        <v>36616</v>
      </c>
      <c r="C493" s="18">
        <v>39813</v>
      </c>
      <c r="D493">
        <v>51.5</v>
      </c>
      <c r="F493">
        <v>9</v>
      </c>
      <c r="H493" t="s">
        <v>9</v>
      </c>
      <c r="I493" t="s">
        <v>16</v>
      </c>
      <c r="J493" s="3">
        <f t="shared" si="10"/>
        <v>9</v>
      </c>
      <c r="K493">
        <v>0.1</v>
      </c>
    </row>
    <row r="494" spans="1:12" x14ac:dyDescent="0.15">
      <c r="A494" t="s">
        <v>131</v>
      </c>
      <c r="B494" s="18">
        <v>36616</v>
      </c>
      <c r="C494" s="18">
        <v>39813</v>
      </c>
      <c r="D494">
        <v>38</v>
      </c>
      <c r="E494">
        <v>10.199999999999999</v>
      </c>
      <c r="F494">
        <v>9</v>
      </c>
      <c r="H494" t="s">
        <v>9</v>
      </c>
      <c r="I494" t="s">
        <v>16</v>
      </c>
      <c r="J494" s="3">
        <f t="shared" si="10"/>
        <v>9</v>
      </c>
      <c r="K494">
        <v>0.1</v>
      </c>
    </row>
    <row r="495" spans="1:12" x14ac:dyDescent="0.15">
      <c r="A495" t="s">
        <v>132</v>
      </c>
      <c r="B495" s="18">
        <v>36616</v>
      </c>
      <c r="C495" s="18">
        <v>39813</v>
      </c>
      <c r="D495">
        <v>23.5</v>
      </c>
      <c r="F495">
        <v>9</v>
      </c>
      <c r="H495" t="s">
        <v>9</v>
      </c>
      <c r="I495" t="s">
        <v>16</v>
      </c>
      <c r="J495" s="3">
        <f t="shared" si="10"/>
        <v>9</v>
      </c>
      <c r="K495">
        <v>0</v>
      </c>
      <c r="L495" t="s">
        <v>173</v>
      </c>
    </row>
    <row r="496" spans="1:12" x14ac:dyDescent="0.15">
      <c r="A496" t="s">
        <v>133</v>
      </c>
      <c r="B496" s="18">
        <v>36616</v>
      </c>
      <c r="C496" s="18">
        <v>39813</v>
      </c>
      <c r="D496">
        <v>25.5</v>
      </c>
      <c r="F496">
        <v>9</v>
      </c>
      <c r="H496" t="s">
        <v>9</v>
      </c>
      <c r="I496" t="s">
        <v>16</v>
      </c>
      <c r="J496" s="3">
        <f t="shared" si="10"/>
        <v>9</v>
      </c>
      <c r="K496">
        <v>0</v>
      </c>
    </row>
    <row r="497" spans="1:12" x14ac:dyDescent="0.15">
      <c r="A497" t="s">
        <v>134</v>
      </c>
      <c r="B497" s="18">
        <v>36616</v>
      </c>
      <c r="C497" s="18">
        <v>39813</v>
      </c>
      <c r="D497">
        <v>44</v>
      </c>
      <c r="F497">
        <v>10</v>
      </c>
      <c r="H497" t="s">
        <v>9</v>
      </c>
      <c r="I497" t="s">
        <v>11</v>
      </c>
      <c r="J497" s="3">
        <f t="shared" si="10"/>
        <v>9</v>
      </c>
      <c r="K497">
        <v>0</v>
      </c>
    </row>
    <row r="498" spans="1:12" x14ac:dyDescent="0.15">
      <c r="A498" t="s">
        <v>167</v>
      </c>
      <c r="B498" s="18">
        <v>36616</v>
      </c>
      <c r="C498" s="18">
        <v>39813</v>
      </c>
      <c r="D498">
        <v>5.2</v>
      </c>
      <c r="F498">
        <v>10</v>
      </c>
      <c r="H498" t="s">
        <v>9</v>
      </c>
      <c r="I498" t="s">
        <v>15</v>
      </c>
      <c r="J498" s="3">
        <f t="shared" si="10"/>
        <v>9</v>
      </c>
      <c r="K498">
        <v>0.3</v>
      </c>
    </row>
    <row r="499" spans="1:12" x14ac:dyDescent="0.15">
      <c r="A499" t="s">
        <v>135</v>
      </c>
      <c r="B499" s="18">
        <v>36616</v>
      </c>
      <c r="C499" s="18">
        <v>39813</v>
      </c>
      <c r="D499">
        <v>55.5</v>
      </c>
      <c r="F499">
        <v>10</v>
      </c>
      <c r="H499" t="s">
        <v>9</v>
      </c>
      <c r="I499" t="s">
        <v>11</v>
      </c>
      <c r="J499" s="3">
        <f t="shared" si="10"/>
        <v>9</v>
      </c>
      <c r="K499">
        <v>0.1</v>
      </c>
    </row>
    <row r="500" spans="1:12" x14ac:dyDescent="0.15">
      <c r="A500" t="s">
        <v>136</v>
      </c>
      <c r="B500" s="18">
        <v>36616</v>
      </c>
      <c r="C500" s="18">
        <v>39813</v>
      </c>
      <c r="D500">
        <v>51</v>
      </c>
      <c r="F500">
        <v>10</v>
      </c>
      <c r="H500" t="s">
        <v>9</v>
      </c>
      <c r="I500" t="s">
        <v>11</v>
      </c>
      <c r="J500" s="3">
        <f t="shared" si="10"/>
        <v>9</v>
      </c>
      <c r="K500">
        <v>0.1</v>
      </c>
    </row>
    <row r="501" spans="1:12" x14ac:dyDescent="0.15">
      <c r="A501" t="s">
        <v>137</v>
      </c>
      <c r="B501" s="18">
        <v>36616</v>
      </c>
      <c r="C501" s="18">
        <v>39813</v>
      </c>
      <c r="D501">
        <v>57.7</v>
      </c>
      <c r="E501">
        <v>10</v>
      </c>
      <c r="F501">
        <v>10</v>
      </c>
      <c r="H501" t="s">
        <v>9</v>
      </c>
      <c r="I501" t="s">
        <v>11</v>
      </c>
      <c r="J501" s="3">
        <f t="shared" si="10"/>
        <v>9</v>
      </c>
      <c r="K501">
        <v>0</v>
      </c>
    </row>
    <row r="502" spans="1:12" x14ac:dyDescent="0.15">
      <c r="A502" t="s">
        <v>138</v>
      </c>
      <c r="B502" s="18">
        <v>36616</v>
      </c>
      <c r="C502" s="18">
        <v>39813</v>
      </c>
      <c r="D502">
        <v>20</v>
      </c>
      <c r="F502">
        <v>10</v>
      </c>
      <c r="H502" t="s">
        <v>9</v>
      </c>
      <c r="I502" t="s">
        <v>11</v>
      </c>
      <c r="J502" s="3">
        <f t="shared" si="10"/>
        <v>9</v>
      </c>
      <c r="K502">
        <v>0.5</v>
      </c>
    </row>
    <row r="503" spans="1:12" x14ac:dyDescent="0.15">
      <c r="A503" t="s">
        <v>166</v>
      </c>
      <c r="B503" s="18">
        <v>36616</v>
      </c>
      <c r="C503" s="18">
        <v>39813</v>
      </c>
      <c r="D503">
        <v>9.5</v>
      </c>
      <c r="F503">
        <v>10</v>
      </c>
      <c r="H503" t="s">
        <v>9</v>
      </c>
      <c r="I503" t="s">
        <v>15</v>
      </c>
      <c r="J503" s="3">
        <f t="shared" si="10"/>
        <v>9</v>
      </c>
      <c r="K503">
        <v>0.6</v>
      </c>
    </row>
    <row r="504" spans="1:12" x14ac:dyDescent="0.15">
      <c r="A504" t="s">
        <v>139</v>
      </c>
      <c r="B504" s="18">
        <v>36616</v>
      </c>
      <c r="C504" s="18">
        <v>39813</v>
      </c>
      <c r="D504">
        <v>56</v>
      </c>
      <c r="F504">
        <v>10</v>
      </c>
      <c r="H504" t="s">
        <v>9</v>
      </c>
      <c r="I504" t="s">
        <v>11</v>
      </c>
      <c r="J504" s="3">
        <f t="shared" si="10"/>
        <v>9</v>
      </c>
      <c r="K504">
        <v>0.1</v>
      </c>
      <c r="L504" t="s">
        <v>164</v>
      </c>
    </row>
    <row r="505" spans="1:12" x14ac:dyDescent="0.15">
      <c r="A505" t="s">
        <v>142</v>
      </c>
      <c r="B505" s="18">
        <v>33358</v>
      </c>
      <c r="C505" s="18">
        <v>39813</v>
      </c>
      <c r="D505">
        <v>89</v>
      </c>
      <c r="E505">
        <v>14</v>
      </c>
      <c r="F505">
        <v>10</v>
      </c>
      <c r="H505" t="s">
        <v>9</v>
      </c>
      <c r="I505" t="s">
        <v>11</v>
      </c>
      <c r="J505" s="3">
        <f>YEAR(C505)-YEAR(B505)</f>
        <v>18</v>
      </c>
      <c r="K505">
        <v>0</v>
      </c>
    </row>
    <row r="506" spans="1:12" x14ac:dyDescent="0.15">
      <c r="A506" t="s">
        <v>175</v>
      </c>
      <c r="B506" s="18">
        <v>34059</v>
      </c>
      <c r="C506" s="18">
        <v>39813</v>
      </c>
      <c r="D506">
        <v>50.5</v>
      </c>
      <c r="E506">
        <v>14.8</v>
      </c>
      <c r="F506">
        <v>1</v>
      </c>
      <c r="H506" t="s">
        <v>176</v>
      </c>
      <c r="I506" t="s">
        <v>177</v>
      </c>
      <c r="J506" s="3">
        <f t="shared" ref="J506:J524" si="11">YEAR(C506)-YEAR(B506)</f>
        <v>16</v>
      </c>
      <c r="K506">
        <v>0</v>
      </c>
    </row>
    <row r="507" spans="1:12" x14ac:dyDescent="0.15">
      <c r="A507" t="s">
        <v>178</v>
      </c>
      <c r="B507" s="18">
        <v>34059</v>
      </c>
      <c r="C507" s="18">
        <v>39813</v>
      </c>
      <c r="D507">
        <v>39</v>
      </c>
      <c r="E507">
        <v>9.8000000000000007</v>
      </c>
      <c r="F507">
        <v>1</v>
      </c>
      <c r="H507" t="s">
        <v>176</v>
      </c>
      <c r="I507" t="s">
        <v>177</v>
      </c>
      <c r="J507" s="3">
        <f t="shared" si="11"/>
        <v>16</v>
      </c>
      <c r="K507">
        <v>0.2</v>
      </c>
    </row>
    <row r="508" spans="1:12" x14ac:dyDescent="0.15">
      <c r="A508" t="s">
        <v>179</v>
      </c>
      <c r="B508" s="18">
        <v>34059</v>
      </c>
      <c r="C508" s="18">
        <v>39813</v>
      </c>
      <c r="D508">
        <v>32</v>
      </c>
      <c r="E508">
        <v>10</v>
      </c>
      <c r="F508">
        <v>1</v>
      </c>
      <c r="H508" t="s">
        <v>176</v>
      </c>
      <c r="I508" t="s">
        <v>180</v>
      </c>
      <c r="J508" s="3">
        <f t="shared" si="11"/>
        <v>16</v>
      </c>
      <c r="K508">
        <v>1</v>
      </c>
    </row>
    <row r="509" spans="1:12" x14ac:dyDescent="0.15">
      <c r="A509" t="s">
        <v>181</v>
      </c>
      <c r="B509" s="18">
        <v>34059</v>
      </c>
      <c r="C509" s="18">
        <v>39813</v>
      </c>
      <c r="D509">
        <v>32</v>
      </c>
      <c r="E509">
        <v>8.6</v>
      </c>
      <c r="F509">
        <v>2</v>
      </c>
      <c r="H509" t="s">
        <v>176</v>
      </c>
      <c r="I509" t="s">
        <v>10</v>
      </c>
      <c r="J509" s="3">
        <f t="shared" si="11"/>
        <v>16</v>
      </c>
      <c r="K509">
        <v>0.5</v>
      </c>
    </row>
    <row r="510" spans="1:12" x14ac:dyDescent="0.15">
      <c r="A510" t="s">
        <v>182</v>
      </c>
      <c r="B510" s="18">
        <v>34059</v>
      </c>
      <c r="C510" s="18">
        <v>39813</v>
      </c>
      <c r="D510">
        <v>34.799999999999997</v>
      </c>
      <c r="F510">
        <v>2</v>
      </c>
      <c r="H510" t="s">
        <v>176</v>
      </c>
      <c r="I510" t="s">
        <v>16</v>
      </c>
      <c r="J510" s="3">
        <f t="shared" si="11"/>
        <v>16</v>
      </c>
      <c r="K510">
        <v>0.1</v>
      </c>
    </row>
    <row r="511" spans="1:12" x14ac:dyDescent="0.15">
      <c r="A511" t="s">
        <v>183</v>
      </c>
      <c r="B511" s="18">
        <v>34059</v>
      </c>
      <c r="C511" s="18">
        <v>39813</v>
      </c>
      <c r="D511">
        <v>44.5</v>
      </c>
      <c r="E511">
        <v>13.2</v>
      </c>
      <c r="F511">
        <v>2</v>
      </c>
      <c r="H511" t="s">
        <v>176</v>
      </c>
      <c r="I511" t="s">
        <v>10</v>
      </c>
      <c r="J511" s="3">
        <f t="shared" si="11"/>
        <v>16</v>
      </c>
      <c r="K511">
        <v>0.2</v>
      </c>
    </row>
    <row r="512" spans="1:12" x14ac:dyDescent="0.15">
      <c r="A512" t="s">
        <v>184</v>
      </c>
      <c r="B512" s="18">
        <v>34059</v>
      </c>
      <c r="C512" s="18">
        <v>39813</v>
      </c>
      <c r="D512">
        <v>58</v>
      </c>
      <c r="F512">
        <v>3</v>
      </c>
      <c r="H512" t="s">
        <v>176</v>
      </c>
      <c r="I512" t="s">
        <v>177</v>
      </c>
      <c r="J512" s="3">
        <f t="shared" si="11"/>
        <v>16</v>
      </c>
      <c r="K512">
        <v>0.1</v>
      </c>
    </row>
    <row r="513" spans="1:12" x14ac:dyDescent="0.15">
      <c r="A513" t="s">
        <v>185</v>
      </c>
      <c r="B513" s="18">
        <v>34059</v>
      </c>
      <c r="C513" s="18">
        <v>39813</v>
      </c>
      <c r="D513">
        <v>21.5</v>
      </c>
      <c r="F513">
        <v>3</v>
      </c>
      <c r="H513" t="s">
        <v>176</v>
      </c>
      <c r="I513" t="s">
        <v>180</v>
      </c>
      <c r="J513" s="3">
        <f t="shared" si="11"/>
        <v>16</v>
      </c>
      <c r="K513">
        <v>0.9</v>
      </c>
    </row>
    <row r="514" spans="1:12" x14ac:dyDescent="0.15">
      <c r="A514" t="s">
        <v>186</v>
      </c>
      <c r="B514" s="18">
        <v>34059</v>
      </c>
      <c r="C514" s="18">
        <v>39813</v>
      </c>
      <c r="D514">
        <v>68</v>
      </c>
      <c r="E514">
        <v>21</v>
      </c>
      <c r="F514">
        <v>3</v>
      </c>
      <c r="H514" t="s">
        <v>176</v>
      </c>
      <c r="I514" t="s">
        <v>177</v>
      </c>
      <c r="J514" s="3">
        <f t="shared" si="11"/>
        <v>16</v>
      </c>
      <c r="K514">
        <v>0</v>
      </c>
    </row>
    <row r="515" spans="1:12" x14ac:dyDescent="0.15">
      <c r="A515" t="s">
        <v>187</v>
      </c>
      <c r="B515" s="18">
        <v>34059</v>
      </c>
      <c r="C515" s="18">
        <v>39813</v>
      </c>
      <c r="D515">
        <v>63</v>
      </c>
      <c r="E515">
        <v>15.7</v>
      </c>
      <c r="F515">
        <v>3</v>
      </c>
      <c r="H515" t="s">
        <v>176</v>
      </c>
      <c r="I515" t="s">
        <v>16</v>
      </c>
      <c r="J515" s="3">
        <f t="shared" si="11"/>
        <v>16</v>
      </c>
      <c r="K515">
        <v>0.5</v>
      </c>
    </row>
    <row r="516" spans="1:12" x14ac:dyDescent="0.15">
      <c r="A516" t="s">
        <v>188</v>
      </c>
      <c r="B516" s="18">
        <v>34059</v>
      </c>
      <c r="C516" s="18">
        <v>39813</v>
      </c>
      <c r="D516">
        <v>26.5</v>
      </c>
      <c r="F516">
        <v>3</v>
      </c>
      <c r="H516" t="s">
        <v>176</v>
      </c>
      <c r="I516" t="s">
        <v>10</v>
      </c>
      <c r="J516" s="3">
        <f t="shared" si="11"/>
        <v>16</v>
      </c>
      <c r="K516">
        <v>0.8</v>
      </c>
      <c r="L516" t="s">
        <v>189</v>
      </c>
    </row>
    <row r="517" spans="1:12" x14ac:dyDescent="0.15">
      <c r="A517" t="s">
        <v>190</v>
      </c>
      <c r="B517" s="18">
        <v>34059</v>
      </c>
      <c r="C517" s="18">
        <v>39813</v>
      </c>
      <c r="D517">
        <v>35</v>
      </c>
      <c r="F517">
        <v>3</v>
      </c>
      <c r="H517" t="s">
        <v>176</v>
      </c>
      <c r="I517" t="s">
        <v>16</v>
      </c>
      <c r="J517" s="3">
        <f t="shared" si="11"/>
        <v>16</v>
      </c>
      <c r="K517">
        <v>0.2</v>
      </c>
    </row>
    <row r="518" spans="1:12" x14ac:dyDescent="0.15">
      <c r="A518" t="s">
        <v>191</v>
      </c>
      <c r="B518" s="18">
        <v>34059</v>
      </c>
      <c r="C518" s="18">
        <v>39813</v>
      </c>
      <c r="D518">
        <v>35.5</v>
      </c>
      <c r="E518">
        <v>13.4</v>
      </c>
      <c r="F518">
        <v>4</v>
      </c>
      <c r="H518" t="s">
        <v>176</v>
      </c>
      <c r="I518" t="s">
        <v>180</v>
      </c>
      <c r="J518" s="3">
        <f t="shared" si="11"/>
        <v>16</v>
      </c>
      <c r="K518">
        <v>0.9</v>
      </c>
    </row>
    <row r="519" spans="1:12" x14ac:dyDescent="0.15">
      <c r="A519" t="s">
        <v>192</v>
      </c>
      <c r="B519" s="18">
        <v>34059</v>
      </c>
      <c r="C519" s="18">
        <v>39813</v>
      </c>
      <c r="D519">
        <v>96</v>
      </c>
      <c r="E519">
        <v>18.5</v>
      </c>
      <c r="F519">
        <v>4</v>
      </c>
      <c r="H519" t="s">
        <v>176</v>
      </c>
      <c r="I519" t="s">
        <v>16</v>
      </c>
      <c r="J519" s="3">
        <f t="shared" si="11"/>
        <v>16</v>
      </c>
      <c r="K519">
        <v>0</v>
      </c>
    </row>
    <row r="520" spans="1:12" x14ac:dyDescent="0.15">
      <c r="A520" t="s">
        <v>193</v>
      </c>
      <c r="B520" s="18">
        <v>34059</v>
      </c>
      <c r="C520" s="18">
        <v>39813</v>
      </c>
      <c r="D520">
        <v>67</v>
      </c>
      <c r="E520">
        <v>19.600000000000001</v>
      </c>
      <c r="F520">
        <v>4</v>
      </c>
      <c r="H520" t="s">
        <v>176</v>
      </c>
      <c r="I520" t="s">
        <v>177</v>
      </c>
      <c r="J520" s="3">
        <f t="shared" si="11"/>
        <v>16</v>
      </c>
      <c r="K520">
        <v>0.1</v>
      </c>
    </row>
    <row r="521" spans="1:12" x14ac:dyDescent="0.15">
      <c r="A521" t="s">
        <v>194</v>
      </c>
      <c r="B521" s="18">
        <v>34059</v>
      </c>
      <c r="C521" s="18">
        <v>39813</v>
      </c>
      <c r="D521">
        <v>42</v>
      </c>
      <c r="F521">
        <v>4</v>
      </c>
      <c r="H521" t="s">
        <v>176</v>
      </c>
      <c r="I521" t="s">
        <v>10</v>
      </c>
      <c r="J521" s="3">
        <f t="shared" si="11"/>
        <v>16</v>
      </c>
      <c r="K521">
        <v>0.9</v>
      </c>
    </row>
    <row r="522" spans="1:12" x14ac:dyDescent="0.15">
      <c r="A522" t="s">
        <v>195</v>
      </c>
      <c r="B522" s="18">
        <v>34059</v>
      </c>
      <c r="C522" s="18">
        <v>39813</v>
      </c>
      <c r="D522">
        <v>75</v>
      </c>
      <c r="E522">
        <v>19.600000000000001</v>
      </c>
      <c r="F522">
        <v>4</v>
      </c>
      <c r="H522" t="s">
        <v>176</v>
      </c>
      <c r="I522" t="s">
        <v>16</v>
      </c>
      <c r="J522" s="3">
        <f t="shared" si="11"/>
        <v>16</v>
      </c>
      <c r="K522">
        <v>0.1</v>
      </c>
    </row>
    <row r="523" spans="1:12" x14ac:dyDescent="0.15">
      <c r="A523" t="s">
        <v>196</v>
      </c>
      <c r="B523" s="18">
        <v>34059</v>
      </c>
      <c r="C523" s="18">
        <v>39813</v>
      </c>
      <c r="D523">
        <v>33.5</v>
      </c>
      <c r="E523">
        <v>15.2</v>
      </c>
      <c r="F523">
        <v>5</v>
      </c>
      <c r="H523" t="s">
        <v>176</v>
      </c>
      <c r="I523" t="s">
        <v>8</v>
      </c>
      <c r="J523" s="3">
        <f t="shared" si="11"/>
        <v>16</v>
      </c>
      <c r="K523">
        <v>0.3</v>
      </c>
    </row>
    <row r="524" spans="1:12" x14ac:dyDescent="0.15">
      <c r="A524" t="s">
        <v>197</v>
      </c>
      <c r="B524" s="18">
        <v>34059</v>
      </c>
      <c r="C524" s="18">
        <v>39813</v>
      </c>
      <c r="D524">
        <v>44</v>
      </c>
      <c r="E524">
        <v>17.600000000000001</v>
      </c>
      <c r="F524">
        <v>5</v>
      </c>
      <c r="H524" t="s">
        <v>176</v>
      </c>
      <c r="I524" t="s">
        <v>177</v>
      </c>
      <c r="J524" s="3">
        <f t="shared" si="11"/>
        <v>16</v>
      </c>
      <c r="K524">
        <v>0.2</v>
      </c>
    </row>
    <row r="525" spans="1:12" x14ac:dyDescent="0.15">
      <c r="A525" t="s">
        <v>143</v>
      </c>
      <c r="B525" s="18">
        <v>34819</v>
      </c>
      <c r="C525" s="18">
        <v>40178</v>
      </c>
      <c r="D525">
        <v>111</v>
      </c>
      <c r="E525">
        <v>26.3</v>
      </c>
      <c r="F525">
        <v>0</v>
      </c>
      <c r="G525">
        <v>4</v>
      </c>
      <c r="H525" t="s">
        <v>7</v>
      </c>
      <c r="I525" t="s">
        <v>146</v>
      </c>
      <c r="J525" s="3">
        <f t="shared" ref="J525:J588" si="12">YEAR(C525)-YEAR(B525)</f>
        <v>15</v>
      </c>
      <c r="K525">
        <v>0</v>
      </c>
    </row>
    <row r="526" spans="1:12" x14ac:dyDescent="0.15">
      <c r="A526" t="s">
        <v>37</v>
      </c>
      <c r="B526" s="18">
        <v>34819</v>
      </c>
      <c r="C526" s="18">
        <v>40178</v>
      </c>
      <c r="D526">
        <v>49.5</v>
      </c>
      <c r="F526">
        <v>1</v>
      </c>
      <c r="G526">
        <v>1</v>
      </c>
      <c r="H526" t="s">
        <v>7</v>
      </c>
      <c r="I526" t="s">
        <v>146</v>
      </c>
      <c r="J526" s="3">
        <f t="shared" si="12"/>
        <v>15</v>
      </c>
      <c r="K526">
        <v>0.8</v>
      </c>
    </row>
    <row r="527" spans="1:12" x14ac:dyDescent="0.15">
      <c r="A527" t="s">
        <v>53</v>
      </c>
      <c r="B527" s="18">
        <v>34819</v>
      </c>
      <c r="C527" s="18">
        <v>40178</v>
      </c>
      <c r="D527">
        <v>71</v>
      </c>
      <c r="E527">
        <v>19.5</v>
      </c>
      <c r="F527">
        <v>1</v>
      </c>
      <c r="G527">
        <v>2</v>
      </c>
      <c r="H527" t="s">
        <v>7</v>
      </c>
      <c r="I527" t="s">
        <v>16</v>
      </c>
      <c r="J527" s="3">
        <f t="shared" si="12"/>
        <v>15</v>
      </c>
      <c r="K527">
        <v>0.1</v>
      </c>
    </row>
    <row r="528" spans="1:12" x14ac:dyDescent="0.15">
      <c r="A528" t="s">
        <v>45</v>
      </c>
      <c r="B528" s="18">
        <v>34819</v>
      </c>
      <c r="C528" s="18">
        <v>40178</v>
      </c>
      <c r="D528">
        <v>60</v>
      </c>
      <c r="F528">
        <v>1</v>
      </c>
      <c r="G528">
        <v>3</v>
      </c>
      <c r="H528" t="s">
        <v>7</v>
      </c>
      <c r="I528" t="s">
        <v>147</v>
      </c>
      <c r="J528" s="3">
        <f t="shared" si="12"/>
        <v>15</v>
      </c>
      <c r="K528">
        <v>0.8</v>
      </c>
    </row>
    <row r="529" spans="1:12" x14ac:dyDescent="0.15">
      <c r="A529" t="s">
        <v>34</v>
      </c>
      <c r="B529" s="18">
        <v>34819</v>
      </c>
      <c r="C529" s="18">
        <v>40178</v>
      </c>
      <c r="D529">
        <v>34</v>
      </c>
      <c r="F529">
        <v>2</v>
      </c>
      <c r="G529">
        <v>1</v>
      </c>
      <c r="H529" t="s">
        <v>7</v>
      </c>
      <c r="I529" t="s">
        <v>147</v>
      </c>
      <c r="J529" s="3">
        <f t="shared" si="12"/>
        <v>15</v>
      </c>
      <c r="K529">
        <v>0.8</v>
      </c>
    </row>
    <row r="530" spans="1:12" x14ac:dyDescent="0.15">
      <c r="A530" t="s">
        <v>50</v>
      </c>
      <c r="B530" s="18">
        <v>34819</v>
      </c>
      <c r="C530" s="18">
        <v>40178</v>
      </c>
      <c r="D530">
        <v>88</v>
      </c>
      <c r="F530">
        <v>2</v>
      </c>
      <c r="G530">
        <v>3</v>
      </c>
      <c r="H530" t="s">
        <v>7</v>
      </c>
      <c r="I530" t="s">
        <v>146</v>
      </c>
      <c r="J530" s="3">
        <f t="shared" si="12"/>
        <v>15</v>
      </c>
      <c r="K530">
        <v>0</v>
      </c>
    </row>
    <row r="531" spans="1:12" x14ac:dyDescent="0.15">
      <c r="A531" t="s">
        <v>51</v>
      </c>
      <c r="B531" s="18">
        <v>34819</v>
      </c>
      <c r="C531" s="18">
        <v>40178</v>
      </c>
      <c r="D531">
        <v>72</v>
      </c>
      <c r="E531">
        <v>21</v>
      </c>
      <c r="F531">
        <v>2</v>
      </c>
      <c r="G531">
        <v>4</v>
      </c>
      <c r="H531" t="s">
        <v>7</v>
      </c>
      <c r="I531" t="s">
        <v>147</v>
      </c>
      <c r="J531" s="3">
        <f t="shared" si="12"/>
        <v>15</v>
      </c>
      <c r="K531">
        <v>0.1</v>
      </c>
    </row>
    <row r="532" spans="1:12" x14ac:dyDescent="0.15">
      <c r="A532" t="s">
        <v>43</v>
      </c>
      <c r="B532" s="18">
        <v>34819</v>
      </c>
      <c r="C532" s="18">
        <v>40178</v>
      </c>
      <c r="D532">
        <v>63</v>
      </c>
      <c r="F532">
        <v>3</v>
      </c>
      <c r="G532">
        <v>1</v>
      </c>
      <c r="H532" t="s">
        <v>7</v>
      </c>
      <c r="I532" t="s">
        <v>8</v>
      </c>
      <c r="J532" s="3">
        <f t="shared" si="12"/>
        <v>15</v>
      </c>
      <c r="K532">
        <v>0.7</v>
      </c>
    </row>
    <row r="533" spans="1:12" x14ac:dyDescent="0.15">
      <c r="A533" t="s">
        <v>46</v>
      </c>
      <c r="B533" s="18">
        <v>34819</v>
      </c>
      <c r="C533" s="18">
        <v>40178</v>
      </c>
      <c r="D533">
        <v>71</v>
      </c>
      <c r="E533">
        <v>22.7</v>
      </c>
      <c r="F533">
        <v>3</v>
      </c>
      <c r="G533">
        <v>2</v>
      </c>
      <c r="H533" t="s">
        <v>7</v>
      </c>
      <c r="I533" t="s">
        <v>146</v>
      </c>
      <c r="J533" s="3">
        <f t="shared" si="12"/>
        <v>15</v>
      </c>
      <c r="K533">
        <v>0.2</v>
      </c>
    </row>
    <row r="534" spans="1:12" x14ac:dyDescent="0.15">
      <c r="A534" t="s">
        <v>35</v>
      </c>
      <c r="B534" s="18">
        <v>34819</v>
      </c>
      <c r="C534" s="18">
        <v>40178</v>
      </c>
      <c r="D534">
        <v>42.5</v>
      </c>
      <c r="F534">
        <v>3</v>
      </c>
      <c r="G534">
        <v>3</v>
      </c>
      <c r="H534" t="s">
        <v>7</v>
      </c>
      <c r="I534" t="s">
        <v>146</v>
      </c>
      <c r="J534" s="3">
        <f t="shared" si="12"/>
        <v>15</v>
      </c>
      <c r="K534">
        <v>0.8</v>
      </c>
    </row>
    <row r="535" spans="1:12" x14ac:dyDescent="0.15">
      <c r="A535" t="s">
        <v>40</v>
      </c>
      <c r="B535" s="18">
        <v>34819</v>
      </c>
      <c r="C535" s="18">
        <v>40178</v>
      </c>
      <c r="D535">
        <v>65</v>
      </c>
      <c r="F535">
        <v>4</v>
      </c>
      <c r="G535">
        <v>3</v>
      </c>
      <c r="H535" t="s">
        <v>7</v>
      </c>
      <c r="I535" t="s">
        <v>146</v>
      </c>
      <c r="J535" s="3">
        <f t="shared" si="12"/>
        <v>15</v>
      </c>
      <c r="K535">
        <v>0.2</v>
      </c>
    </row>
    <row r="536" spans="1:12" x14ac:dyDescent="0.15">
      <c r="A536" t="s">
        <v>44</v>
      </c>
      <c r="B536" s="18">
        <v>34819</v>
      </c>
      <c r="C536" s="18">
        <v>40178</v>
      </c>
      <c r="D536">
        <v>54.5</v>
      </c>
      <c r="F536">
        <v>4</v>
      </c>
      <c r="G536">
        <v>5</v>
      </c>
      <c r="H536" t="s">
        <v>7</v>
      </c>
      <c r="I536" t="s">
        <v>147</v>
      </c>
      <c r="J536" s="3">
        <f t="shared" si="12"/>
        <v>15</v>
      </c>
      <c r="K536">
        <v>1</v>
      </c>
    </row>
    <row r="537" spans="1:12" x14ac:dyDescent="0.15">
      <c r="A537" t="s">
        <v>39</v>
      </c>
      <c r="B537" s="18">
        <v>34819</v>
      </c>
      <c r="C537" s="18">
        <v>40178</v>
      </c>
      <c r="D537">
        <v>40</v>
      </c>
      <c r="F537">
        <v>5</v>
      </c>
      <c r="G537">
        <v>2</v>
      </c>
      <c r="H537" t="s">
        <v>7</v>
      </c>
      <c r="I537" t="s">
        <v>148</v>
      </c>
      <c r="J537" s="3">
        <f t="shared" si="12"/>
        <v>15</v>
      </c>
    </row>
    <row r="538" spans="1:12" x14ac:dyDescent="0.15">
      <c r="A538" t="s">
        <v>49</v>
      </c>
      <c r="B538" s="18">
        <v>34819</v>
      </c>
      <c r="C538" s="18">
        <v>40178</v>
      </c>
      <c r="D538">
        <v>71.5</v>
      </c>
      <c r="F538">
        <v>5</v>
      </c>
      <c r="G538">
        <v>3</v>
      </c>
      <c r="H538" t="s">
        <v>7</v>
      </c>
      <c r="I538" t="s">
        <v>8</v>
      </c>
      <c r="J538" s="3">
        <f t="shared" si="12"/>
        <v>15</v>
      </c>
      <c r="K538">
        <v>0.1</v>
      </c>
    </row>
    <row r="539" spans="1:12" x14ac:dyDescent="0.15">
      <c r="A539" t="s">
        <v>27</v>
      </c>
      <c r="B539" s="18">
        <v>34819</v>
      </c>
      <c r="C539" s="18">
        <v>40178</v>
      </c>
      <c r="D539">
        <v>25</v>
      </c>
      <c r="F539">
        <v>5</v>
      </c>
      <c r="G539">
        <v>4</v>
      </c>
      <c r="H539" t="s">
        <v>7</v>
      </c>
      <c r="I539" t="s">
        <v>16</v>
      </c>
      <c r="J539" s="3">
        <f t="shared" si="12"/>
        <v>15</v>
      </c>
      <c r="K539">
        <v>1</v>
      </c>
      <c r="L539" t="s">
        <v>217</v>
      </c>
    </row>
    <row r="540" spans="1:12" x14ac:dyDescent="0.15">
      <c r="A540" t="s">
        <v>23</v>
      </c>
      <c r="B540" s="18">
        <v>34819</v>
      </c>
      <c r="C540" s="18">
        <v>40178</v>
      </c>
      <c r="D540">
        <v>11.5</v>
      </c>
      <c r="F540">
        <v>6</v>
      </c>
      <c r="G540">
        <v>1</v>
      </c>
      <c r="H540" t="s">
        <v>7</v>
      </c>
      <c r="I540" t="s">
        <v>16</v>
      </c>
      <c r="J540" s="3">
        <f t="shared" si="12"/>
        <v>15</v>
      </c>
      <c r="K540">
        <v>0.7</v>
      </c>
    </row>
    <row r="541" spans="1:12" x14ac:dyDescent="0.15">
      <c r="A541" t="s">
        <v>54</v>
      </c>
      <c r="B541" s="18">
        <v>34819</v>
      </c>
      <c r="C541" s="18">
        <v>40178</v>
      </c>
      <c r="D541">
        <v>86</v>
      </c>
      <c r="E541">
        <v>21.2</v>
      </c>
      <c r="F541">
        <v>6</v>
      </c>
      <c r="G541">
        <v>5</v>
      </c>
      <c r="H541" t="s">
        <v>7</v>
      </c>
      <c r="I541" t="s">
        <v>8</v>
      </c>
      <c r="J541" s="3">
        <f t="shared" si="12"/>
        <v>15</v>
      </c>
      <c r="K541">
        <v>0.2</v>
      </c>
    </row>
    <row r="542" spans="1:12" x14ac:dyDescent="0.15">
      <c r="A542" t="s">
        <v>24</v>
      </c>
      <c r="B542" s="18">
        <v>34819</v>
      </c>
      <c r="C542" s="18">
        <v>40178</v>
      </c>
      <c r="D542">
        <v>15</v>
      </c>
      <c r="F542">
        <v>6</v>
      </c>
      <c r="G542">
        <v>6</v>
      </c>
      <c r="H542" t="s">
        <v>7</v>
      </c>
      <c r="I542" t="s">
        <v>16</v>
      </c>
      <c r="J542" s="3">
        <f t="shared" si="12"/>
        <v>15</v>
      </c>
      <c r="K542">
        <v>0.9</v>
      </c>
    </row>
    <row r="543" spans="1:12" x14ac:dyDescent="0.15">
      <c r="A543" t="s">
        <v>31</v>
      </c>
      <c r="B543" s="18">
        <v>34819</v>
      </c>
      <c r="C543" s="18">
        <v>40178</v>
      </c>
      <c r="D543">
        <v>35</v>
      </c>
      <c r="F543">
        <v>7</v>
      </c>
      <c r="G543">
        <v>2</v>
      </c>
      <c r="H543" t="s">
        <v>7</v>
      </c>
      <c r="I543" t="s">
        <v>147</v>
      </c>
      <c r="J543" s="3">
        <f t="shared" si="12"/>
        <v>15</v>
      </c>
      <c r="K543">
        <v>0.8</v>
      </c>
    </row>
    <row r="544" spans="1:12" x14ac:dyDescent="0.15">
      <c r="A544" t="s">
        <v>48</v>
      </c>
      <c r="B544" s="18">
        <v>34819</v>
      </c>
      <c r="C544" s="18">
        <v>40178</v>
      </c>
      <c r="D544">
        <v>63</v>
      </c>
      <c r="F544">
        <v>7</v>
      </c>
      <c r="G544">
        <v>3</v>
      </c>
      <c r="H544" t="s">
        <v>7</v>
      </c>
      <c r="I544" t="s">
        <v>146</v>
      </c>
      <c r="J544" s="3">
        <f t="shared" si="12"/>
        <v>15</v>
      </c>
      <c r="K544">
        <v>0.1</v>
      </c>
    </row>
    <row r="545" spans="1:11" x14ac:dyDescent="0.15">
      <c r="A545" t="s">
        <v>26</v>
      </c>
      <c r="B545" s="18">
        <v>34819</v>
      </c>
      <c r="C545" s="18">
        <v>40178</v>
      </c>
      <c r="D545">
        <v>27.5</v>
      </c>
      <c r="F545">
        <v>7</v>
      </c>
      <c r="G545">
        <v>4</v>
      </c>
      <c r="H545" t="s">
        <v>7</v>
      </c>
      <c r="I545" t="s">
        <v>16</v>
      </c>
      <c r="J545" s="3">
        <f t="shared" si="12"/>
        <v>15</v>
      </c>
      <c r="K545">
        <v>1</v>
      </c>
    </row>
    <row r="546" spans="1:11" x14ac:dyDescent="0.15">
      <c r="A546" t="s">
        <v>28</v>
      </c>
      <c r="B546" s="18">
        <v>34819</v>
      </c>
      <c r="C546" s="18">
        <v>40178</v>
      </c>
      <c r="D546">
        <v>28.5</v>
      </c>
      <c r="F546">
        <v>7</v>
      </c>
      <c r="G546">
        <v>5</v>
      </c>
      <c r="H546" t="s">
        <v>7</v>
      </c>
      <c r="I546" t="s">
        <v>16</v>
      </c>
      <c r="J546" s="3">
        <f t="shared" si="12"/>
        <v>15</v>
      </c>
      <c r="K546">
        <v>1</v>
      </c>
    </row>
    <row r="547" spans="1:11" x14ac:dyDescent="0.15">
      <c r="A547" t="s">
        <v>41</v>
      </c>
      <c r="B547" s="18">
        <v>34819</v>
      </c>
      <c r="C547" s="18">
        <v>40178</v>
      </c>
      <c r="D547">
        <v>67.5</v>
      </c>
      <c r="F547">
        <v>7</v>
      </c>
      <c r="G547">
        <v>6</v>
      </c>
      <c r="H547" t="s">
        <v>7</v>
      </c>
      <c r="I547" t="s">
        <v>146</v>
      </c>
      <c r="J547" s="3">
        <f t="shared" si="12"/>
        <v>15</v>
      </c>
      <c r="K547">
        <v>0</v>
      </c>
    </row>
    <row r="548" spans="1:11" x14ac:dyDescent="0.15">
      <c r="A548" t="s">
        <v>29</v>
      </c>
      <c r="B548" s="18">
        <v>34819</v>
      </c>
      <c r="C548" s="18">
        <v>40178</v>
      </c>
      <c r="D548">
        <v>33.5</v>
      </c>
      <c r="F548">
        <v>8</v>
      </c>
      <c r="G548">
        <v>2</v>
      </c>
      <c r="H548" t="s">
        <v>7</v>
      </c>
      <c r="I548" t="s">
        <v>16</v>
      </c>
      <c r="J548" s="3">
        <f t="shared" si="12"/>
        <v>15</v>
      </c>
      <c r="K548">
        <v>1</v>
      </c>
    </row>
    <row r="549" spans="1:11" x14ac:dyDescent="0.15">
      <c r="A549" t="s">
        <v>47</v>
      </c>
      <c r="B549" s="18">
        <v>34819</v>
      </c>
      <c r="C549" s="18">
        <v>40178</v>
      </c>
      <c r="D549">
        <v>68.5</v>
      </c>
      <c r="F549">
        <v>8</v>
      </c>
      <c r="G549">
        <v>4</v>
      </c>
      <c r="H549" t="s">
        <v>7</v>
      </c>
      <c r="I549" t="s">
        <v>146</v>
      </c>
      <c r="J549" s="3">
        <f t="shared" si="12"/>
        <v>15</v>
      </c>
      <c r="K549">
        <v>0.3</v>
      </c>
    </row>
    <row r="550" spans="1:11" x14ac:dyDescent="0.15">
      <c r="A550" t="s">
        <v>52</v>
      </c>
      <c r="B550" s="18">
        <v>34819</v>
      </c>
      <c r="C550" s="18">
        <v>40178</v>
      </c>
      <c r="D550">
        <v>84</v>
      </c>
      <c r="E550">
        <v>23.6</v>
      </c>
      <c r="F550">
        <v>8</v>
      </c>
      <c r="G550">
        <v>6</v>
      </c>
      <c r="H550" t="s">
        <v>7</v>
      </c>
      <c r="I550" t="s">
        <v>8</v>
      </c>
      <c r="J550" s="3">
        <f t="shared" si="12"/>
        <v>15</v>
      </c>
      <c r="K550">
        <v>0.3</v>
      </c>
    </row>
    <row r="551" spans="1:11" x14ac:dyDescent="0.15">
      <c r="A551" t="s">
        <v>36</v>
      </c>
      <c r="B551" s="18">
        <v>34819</v>
      </c>
      <c r="C551" s="18">
        <v>40178</v>
      </c>
      <c r="D551">
        <v>41.5</v>
      </c>
      <c r="E551">
        <v>14.7</v>
      </c>
      <c r="F551">
        <v>8</v>
      </c>
      <c r="G551">
        <v>8</v>
      </c>
      <c r="H551" t="s">
        <v>7</v>
      </c>
      <c r="I551" t="s">
        <v>16</v>
      </c>
      <c r="J551" s="3">
        <f t="shared" si="12"/>
        <v>15</v>
      </c>
      <c r="K551">
        <v>0.5</v>
      </c>
    </row>
    <row r="552" spans="1:11" x14ac:dyDescent="0.15">
      <c r="A552" t="s">
        <v>38</v>
      </c>
      <c r="B552" s="18">
        <v>34819</v>
      </c>
      <c r="C552" s="18">
        <v>40178</v>
      </c>
      <c r="D552">
        <v>50.5</v>
      </c>
      <c r="F552">
        <v>9</v>
      </c>
      <c r="G552">
        <v>4</v>
      </c>
      <c r="H552" t="s">
        <v>7</v>
      </c>
      <c r="I552" t="s">
        <v>146</v>
      </c>
      <c r="J552" s="3">
        <f t="shared" si="12"/>
        <v>15</v>
      </c>
      <c r="K552">
        <v>0.5</v>
      </c>
    </row>
    <row r="553" spans="1:11" x14ac:dyDescent="0.15">
      <c r="A553" t="s">
        <v>33</v>
      </c>
      <c r="B553" s="18">
        <v>34819</v>
      </c>
      <c r="C553" s="18">
        <v>40178</v>
      </c>
      <c r="D553">
        <v>41.5</v>
      </c>
      <c r="F553">
        <v>9</v>
      </c>
      <c r="G553">
        <v>5</v>
      </c>
      <c r="H553" t="s">
        <v>7</v>
      </c>
      <c r="I553" t="s">
        <v>8</v>
      </c>
      <c r="J553" s="3">
        <f t="shared" si="12"/>
        <v>15</v>
      </c>
      <c r="K553">
        <v>1</v>
      </c>
    </row>
    <row r="554" spans="1:11" x14ac:dyDescent="0.15">
      <c r="A554" t="s">
        <v>42</v>
      </c>
      <c r="B554" s="18">
        <v>34819</v>
      </c>
      <c r="C554" s="18">
        <v>40178</v>
      </c>
      <c r="D554">
        <v>63.5</v>
      </c>
      <c r="F554">
        <v>9</v>
      </c>
      <c r="G554">
        <v>6</v>
      </c>
      <c r="H554" t="s">
        <v>7</v>
      </c>
      <c r="I554" t="s">
        <v>146</v>
      </c>
      <c r="J554" s="3">
        <f t="shared" si="12"/>
        <v>15</v>
      </c>
      <c r="K554">
        <v>0</v>
      </c>
    </row>
    <row r="555" spans="1:11" x14ac:dyDescent="0.15">
      <c r="A555" t="s">
        <v>30</v>
      </c>
      <c r="B555" s="18">
        <v>34819</v>
      </c>
      <c r="C555" s="18">
        <v>40178</v>
      </c>
      <c r="D555">
        <v>36.5</v>
      </c>
      <c r="F555">
        <v>9</v>
      </c>
      <c r="G555">
        <v>7</v>
      </c>
      <c r="H555" t="s">
        <v>7</v>
      </c>
      <c r="I555" t="s">
        <v>146</v>
      </c>
      <c r="J555" s="3">
        <f t="shared" si="12"/>
        <v>15</v>
      </c>
      <c r="K555">
        <v>1</v>
      </c>
    </row>
    <row r="556" spans="1:11" x14ac:dyDescent="0.15">
      <c r="A556" t="s">
        <v>32</v>
      </c>
      <c r="B556" s="18">
        <v>34819</v>
      </c>
      <c r="C556" s="18">
        <v>40178</v>
      </c>
      <c r="D556">
        <v>37.5</v>
      </c>
      <c r="F556">
        <v>9</v>
      </c>
      <c r="G556">
        <v>8</v>
      </c>
      <c r="H556" t="s">
        <v>7</v>
      </c>
      <c r="I556" t="s">
        <v>147</v>
      </c>
      <c r="J556" s="3">
        <f t="shared" si="12"/>
        <v>15</v>
      </c>
      <c r="K556">
        <v>1</v>
      </c>
    </row>
    <row r="557" spans="1:11" x14ac:dyDescent="0.15">
      <c r="A557" t="s">
        <v>25</v>
      </c>
      <c r="B557" s="18">
        <v>34819</v>
      </c>
      <c r="C557" s="18">
        <v>40178</v>
      </c>
      <c r="D557">
        <v>26.5</v>
      </c>
      <c r="F557">
        <v>10</v>
      </c>
      <c r="G557">
        <v>4</v>
      </c>
      <c r="H557" t="s">
        <v>7</v>
      </c>
      <c r="I557" t="s">
        <v>16</v>
      </c>
      <c r="J557" s="3">
        <f t="shared" si="12"/>
        <v>15</v>
      </c>
      <c r="K557">
        <v>1</v>
      </c>
    </row>
    <row r="558" spans="1:11" x14ac:dyDescent="0.15">
      <c r="A558" t="s">
        <v>160</v>
      </c>
      <c r="B558" s="18">
        <v>34819</v>
      </c>
      <c r="C558" s="18">
        <v>40178</v>
      </c>
      <c r="D558">
        <v>31</v>
      </c>
      <c r="F558">
        <v>10</v>
      </c>
      <c r="G558">
        <v>9</v>
      </c>
      <c r="H558" t="s">
        <v>7</v>
      </c>
      <c r="I558" t="s">
        <v>8</v>
      </c>
      <c r="J558" s="3">
        <f t="shared" si="12"/>
        <v>15</v>
      </c>
      <c r="K558">
        <v>0.9</v>
      </c>
    </row>
    <row r="559" spans="1:11" x14ac:dyDescent="0.15">
      <c r="A559" t="s">
        <v>161</v>
      </c>
      <c r="B559" s="18">
        <v>34819</v>
      </c>
      <c r="C559" s="18">
        <v>40178</v>
      </c>
      <c r="D559">
        <v>23</v>
      </c>
      <c r="F559">
        <v>10</v>
      </c>
      <c r="G559">
        <v>9</v>
      </c>
      <c r="H559" t="s">
        <v>7</v>
      </c>
      <c r="I559" t="s">
        <v>8</v>
      </c>
      <c r="J559" s="3">
        <f t="shared" si="12"/>
        <v>15</v>
      </c>
      <c r="K559">
        <v>0.9</v>
      </c>
    </row>
    <row r="560" spans="1:11" x14ac:dyDescent="0.15">
      <c r="A560" t="s">
        <v>55</v>
      </c>
      <c r="B560" s="18">
        <v>35246</v>
      </c>
      <c r="C560" s="18">
        <v>40178</v>
      </c>
      <c r="D560">
        <v>72</v>
      </c>
      <c r="F560">
        <v>0</v>
      </c>
      <c r="H560" t="s">
        <v>9</v>
      </c>
      <c r="I560" t="s">
        <v>10</v>
      </c>
      <c r="J560" s="3">
        <f t="shared" si="12"/>
        <v>14</v>
      </c>
      <c r="K560">
        <v>0.1</v>
      </c>
    </row>
    <row r="561" spans="1:11" x14ac:dyDescent="0.15">
      <c r="A561" t="s">
        <v>56</v>
      </c>
      <c r="B561" s="18">
        <v>35246</v>
      </c>
      <c r="C561" s="18">
        <v>40178</v>
      </c>
      <c r="D561">
        <v>13.5</v>
      </c>
      <c r="F561">
        <v>0</v>
      </c>
      <c r="H561" t="s">
        <v>9</v>
      </c>
      <c r="I561" t="s">
        <v>15</v>
      </c>
      <c r="J561" s="3">
        <f t="shared" si="12"/>
        <v>14</v>
      </c>
      <c r="K561">
        <v>1</v>
      </c>
    </row>
    <row r="562" spans="1:11" x14ac:dyDescent="0.15">
      <c r="A562" t="s">
        <v>140</v>
      </c>
      <c r="B562" s="18">
        <v>35246</v>
      </c>
      <c r="C562" s="18">
        <v>40178</v>
      </c>
      <c r="D562">
        <v>74.5</v>
      </c>
      <c r="F562">
        <v>0</v>
      </c>
      <c r="H562" t="s">
        <v>9</v>
      </c>
      <c r="I562" t="s">
        <v>11</v>
      </c>
      <c r="J562" s="3">
        <f t="shared" si="12"/>
        <v>14</v>
      </c>
      <c r="K562">
        <v>0.1</v>
      </c>
    </row>
    <row r="563" spans="1:11" x14ac:dyDescent="0.15">
      <c r="A563" t="s">
        <v>141</v>
      </c>
      <c r="B563" s="18">
        <v>35246</v>
      </c>
      <c r="C563" s="18">
        <v>40178</v>
      </c>
      <c r="D563">
        <v>82</v>
      </c>
      <c r="F563">
        <v>0</v>
      </c>
      <c r="H563" t="s">
        <v>9</v>
      </c>
      <c r="I563" t="s">
        <v>11</v>
      </c>
      <c r="J563" s="3">
        <f t="shared" si="12"/>
        <v>14</v>
      </c>
      <c r="K563">
        <v>0</v>
      </c>
    </row>
    <row r="564" spans="1:11" x14ac:dyDescent="0.15">
      <c r="A564" t="s">
        <v>57</v>
      </c>
      <c r="B564" s="18">
        <v>36616</v>
      </c>
      <c r="C564" s="18">
        <v>40178</v>
      </c>
      <c r="D564">
        <v>72</v>
      </c>
      <c r="E564">
        <v>12</v>
      </c>
      <c r="F564">
        <v>1</v>
      </c>
      <c r="H564" t="s">
        <v>9</v>
      </c>
      <c r="I564" t="s">
        <v>11</v>
      </c>
      <c r="J564" s="3">
        <f t="shared" si="12"/>
        <v>10</v>
      </c>
      <c r="K564">
        <v>0.1</v>
      </c>
    </row>
    <row r="565" spans="1:11" x14ac:dyDescent="0.15">
      <c r="A565" t="s">
        <v>58</v>
      </c>
      <c r="B565" s="18">
        <v>36616</v>
      </c>
      <c r="C565" s="18">
        <v>40178</v>
      </c>
      <c r="D565">
        <v>48.5</v>
      </c>
      <c r="E565">
        <v>9.6</v>
      </c>
      <c r="F565">
        <v>1</v>
      </c>
      <c r="H565" t="s">
        <v>9</v>
      </c>
      <c r="I565" t="s">
        <v>11</v>
      </c>
      <c r="J565" s="3">
        <f t="shared" si="12"/>
        <v>10</v>
      </c>
      <c r="K565">
        <v>0.5</v>
      </c>
    </row>
    <row r="566" spans="1:11" x14ac:dyDescent="0.15">
      <c r="A566" t="s">
        <v>59</v>
      </c>
      <c r="B566" s="18">
        <v>36616</v>
      </c>
      <c r="C566" s="18">
        <v>40178</v>
      </c>
      <c r="D566">
        <v>17.5</v>
      </c>
      <c r="E566">
        <v>4.5999999999999996</v>
      </c>
      <c r="F566">
        <v>1</v>
      </c>
      <c r="H566" t="s">
        <v>9</v>
      </c>
      <c r="I566" t="s">
        <v>12</v>
      </c>
      <c r="J566" s="3">
        <f t="shared" si="12"/>
        <v>10</v>
      </c>
      <c r="K566">
        <v>0.2</v>
      </c>
    </row>
    <row r="567" spans="1:11" x14ac:dyDescent="0.15">
      <c r="A567" t="s">
        <v>60</v>
      </c>
      <c r="B567" s="18">
        <v>36616</v>
      </c>
      <c r="C567" s="18">
        <v>40178</v>
      </c>
      <c r="D567">
        <v>23.5</v>
      </c>
      <c r="F567">
        <v>1</v>
      </c>
      <c r="H567" t="s">
        <v>9</v>
      </c>
      <c r="I567" t="s">
        <v>11</v>
      </c>
      <c r="J567" s="3">
        <f t="shared" si="12"/>
        <v>10</v>
      </c>
      <c r="K567">
        <v>0.1</v>
      </c>
    </row>
    <row r="568" spans="1:11" x14ac:dyDescent="0.15">
      <c r="A568" t="s">
        <v>61</v>
      </c>
      <c r="B568" s="18">
        <v>36616</v>
      </c>
      <c r="C568" s="18">
        <v>40178</v>
      </c>
      <c r="D568">
        <v>23.5</v>
      </c>
      <c r="F568">
        <v>1</v>
      </c>
      <c r="H568" t="s">
        <v>9</v>
      </c>
      <c r="I568" t="s">
        <v>12</v>
      </c>
      <c r="J568" s="3">
        <f t="shared" si="12"/>
        <v>10</v>
      </c>
      <c r="K568">
        <v>0.8</v>
      </c>
    </row>
    <row r="569" spans="1:11" x14ac:dyDescent="0.15">
      <c r="A569" t="s">
        <v>62</v>
      </c>
      <c r="B569" s="18">
        <v>36616</v>
      </c>
      <c r="C569" s="18">
        <v>40178</v>
      </c>
      <c r="D569">
        <v>43.5</v>
      </c>
      <c r="F569">
        <v>1</v>
      </c>
      <c r="H569" t="s">
        <v>9</v>
      </c>
      <c r="I569" t="s">
        <v>12</v>
      </c>
      <c r="J569" s="3">
        <f t="shared" si="12"/>
        <v>10</v>
      </c>
      <c r="K569">
        <v>0</v>
      </c>
    </row>
    <row r="570" spans="1:11" x14ac:dyDescent="0.15">
      <c r="A570" t="s">
        <v>63</v>
      </c>
      <c r="B570" s="18">
        <v>36616</v>
      </c>
      <c r="C570" s="18">
        <v>40178</v>
      </c>
      <c r="D570">
        <v>12.5</v>
      </c>
      <c r="F570">
        <v>2</v>
      </c>
      <c r="H570" t="s">
        <v>9</v>
      </c>
      <c r="I570" t="s">
        <v>10</v>
      </c>
      <c r="J570" s="3">
        <f t="shared" si="12"/>
        <v>10</v>
      </c>
      <c r="K570">
        <v>0.4</v>
      </c>
    </row>
    <row r="571" spans="1:11" x14ac:dyDescent="0.15">
      <c r="A571" t="s">
        <v>64</v>
      </c>
      <c r="B571" s="18">
        <v>36616</v>
      </c>
      <c r="C571" s="18">
        <v>40178</v>
      </c>
      <c r="D571">
        <v>13.5</v>
      </c>
      <c r="F571">
        <v>2</v>
      </c>
      <c r="H571" t="s">
        <v>9</v>
      </c>
      <c r="I571" t="s">
        <v>10</v>
      </c>
      <c r="J571" s="3">
        <f t="shared" si="12"/>
        <v>10</v>
      </c>
      <c r="K571">
        <v>0.2</v>
      </c>
    </row>
    <row r="572" spans="1:11" x14ac:dyDescent="0.15">
      <c r="A572" t="s">
        <v>65</v>
      </c>
      <c r="B572" s="18">
        <v>36616</v>
      </c>
      <c r="C572" s="18">
        <v>40178</v>
      </c>
      <c r="D572">
        <v>29</v>
      </c>
      <c r="F572">
        <v>2</v>
      </c>
      <c r="H572" t="s">
        <v>9</v>
      </c>
      <c r="I572" t="s">
        <v>10</v>
      </c>
      <c r="J572" s="3">
        <f t="shared" si="12"/>
        <v>10</v>
      </c>
      <c r="K572">
        <v>0.1</v>
      </c>
    </row>
    <row r="573" spans="1:11" x14ac:dyDescent="0.15">
      <c r="A573" t="s">
        <v>66</v>
      </c>
      <c r="B573" s="18">
        <v>36616</v>
      </c>
      <c r="C573" s="18">
        <v>40178</v>
      </c>
      <c r="D573">
        <v>11</v>
      </c>
      <c r="F573">
        <v>2</v>
      </c>
      <c r="H573" t="s">
        <v>9</v>
      </c>
      <c r="I573" t="s">
        <v>10</v>
      </c>
      <c r="J573" s="3">
        <f t="shared" si="12"/>
        <v>10</v>
      </c>
      <c r="K573">
        <v>0.6</v>
      </c>
    </row>
    <row r="574" spans="1:11" x14ac:dyDescent="0.15">
      <c r="A574" t="s">
        <v>67</v>
      </c>
      <c r="B574" s="18">
        <v>36616</v>
      </c>
      <c r="C574" s="18">
        <v>40178</v>
      </c>
      <c r="D574">
        <v>15</v>
      </c>
      <c r="E574">
        <v>4.7</v>
      </c>
      <c r="F574">
        <v>2</v>
      </c>
      <c r="H574" t="s">
        <v>9</v>
      </c>
      <c r="I574" t="s">
        <v>10</v>
      </c>
      <c r="J574" s="3">
        <f t="shared" si="12"/>
        <v>10</v>
      </c>
      <c r="K574">
        <v>0.3</v>
      </c>
    </row>
    <row r="575" spans="1:11" x14ac:dyDescent="0.15">
      <c r="A575" t="s">
        <v>68</v>
      </c>
      <c r="B575" s="18">
        <v>36616</v>
      </c>
      <c r="C575" s="18">
        <v>40178</v>
      </c>
      <c r="D575">
        <v>16</v>
      </c>
      <c r="F575">
        <v>2</v>
      </c>
      <c r="H575" t="s">
        <v>9</v>
      </c>
      <c r="I575" t="s">
        <v>10</v>
      </c>
      <c r="J575" s="3">
        <f t="shared" si="12"/>
        <v>10</v>
      </c>
      <c r="K575">
        <v>0.1</v>
      </c>
    </row>
    <row r="576" spans="1:11" x14ac:dyDescent="0.15">
      <c r="A576" t="s">
        <v>69</v>
      </c>
      <c r="B576" s="18">
        <v>36616</v>
      </c>
      <c r="C576" s="18">
        <v>40178</v>
      </c>
      <c r="D576">
        <v>40</v>
      </c>
      <c r="F576">
        <v>2</v>
      </c>
      <c r="H576" t="s">
        <v>9</v>
      </c>
      <c r="I576" t="s">
        <v>10</v>
      </c>
      <c r="J576" s="3">
        <f t="shared" si="12"/>
        <v>10</v>
      </c>
      <c r="K576">
        <v>0.1</v>
      </c>
    </row>
    <row r="577" spans="1:11" x14ac:dyDescent="0.15">
      <c r="A577" t="s">
        <v>70</v>
      </c>
      <c r="B577" s="18">
        <v>36616</v>
      </c>
      <c r="C577" s="18">
        <v>40178</v>
      </c>
      <c r="D577">
        <v>13.5</v>
      </c>
      <c r="F577">
        <v>2</v>
      </c>
      <c r="H577" t="s">
        <v>9</v>
      </c>
      <c r="I577" t="s">
        <v>10</v>
      </c>
      <c r="J577" s="3">
        <f t="shared" si="12"/>
        <v>10</v>
      </c>
      <c r="K577">
        <v>0.7</v>
      </c>
    </row>
    <row r="578" spans="1:11" x14ac:dyDescent="0.15">
      <c r="A578" t="s">
        <v>71</v>
      </c>
      <c r="B578" s="18">
        <v>36616</v>
      </c>
      <c r="C578" s="18">
        <v>40178</v>
      </c>
      <c r="D578">
        <v>12</v>
      </c>
      <c r="F578">
        <v>3</v>
      </c>
      <c r="H578" t="s">
        <v>9</v>
      </c>
      <c r="I578" t="s">
        <v>8</v>
      </c>
      <c r="J578" s="3">
        <f t="shared" si="12"/>
        <v>10</v>
      </c>
      <c r="K578">
        <v>0.6</v>
      </c>
    </row>
    <row r="579" spans="1:11" x14ac:dyDescent="0.15">
      <c r="A579" t="s">
        <v>72</v>
      </c>
      <c r="B579" s="18">
        <v>36616</v>
      </c>
      <c r="C579" s="18">
        <v>40178</v>
      </c>
      <c r="D579">
        <v>10</v>
      </c>
      <c r="F579">
        <v>3</v>
      </c>
      <c r="H579" t="s">
        <v>9</v>
      </c>
      <c r="I579" t="s">
        <v>8</v>
      </c>
      <c r="J579" s="3">
        <f t="shared" si="12"/>
        <v>10</v>
      </c>
      <c r="K579">
        <v>0.7</v>
      </c>
    </row>
    <row r="580" spans="1:11" x14ac:dyDescent="0.15">
      <c r="A580" t="s">
        <v>73</v>
      </c>
      <c r="B580" s="18">
        <v>36616</v>
      </c>
      <c r="C580" s="18">
        <v>40178</v>
      </c>
      <c r="D580">
        <v>31</v>
      </c>
      <c r="E580">
        <v>6.3</v>
      </c>
      <c r="F580">
        <v>3</v>
      </c>
      <c r="H580" t="s">
        <v>9</v>
      </c>
      <c r="I580" t="s">
        <v>8</v>
      </c>
      <c r="J580" s="3">
        <f t="shared" si="12"/>
        <v>10</v>
      </c>
      <c r="K580">
        <v>0.4</v>
      </c>
    </row>
    <row r="581" spans="1:11" x14ac:dyDescent="0.15">
      <c r="A581" t="s">
        <v>74</v>
      </c>
      <c r="B581" s="18">
        <v>36616</v>
      </c>
      <c r="C581" s="18">
        <v>40178</v>
      </c>
      <c r="D581">
        <v>9.5</v>
      </c>
      <c r="F581">
        <v>3</v>
      </c>
      <c r="H581" t="s">
        <v>9</v>
      </c>
      <c r="I581" t="s">
        <v>8</v>
      </c>
      <c r="J581" s="3">
        <f t="shared" si="12"/>
        <v>10</v>
      </c>
      <c r="K581">
        <v>0.5</v>
      </c>
    </row>
    <row r="582" spans="1:11" x14ac:dyDescent="0.15">
      <c r="A582" t="s">
        <v>75</v>
      </c>
      <c r="B582" s="18">
        <v>36616</v>
      </c>
      <c r="C582" s="18">
        <v>40178</v>
      </c>
      <c r="D582">
        <v>11.5</v>
      </c>
      <c r="F582">
        <v>3</v>
      </c>
      <c r="H582" t="s">
        <v>9</v>
      </c>
      <c r="I582" t="s">
        <v>8</v>
      </c>
      <c r="J582" s="3">
        <f t="shared" si="12"/>
        <v>10</v>
      </c>
      <c r="K582">
        <v>1</v>
      </c>
    </row>
    <row r="583" spans="1:11" x14ac:dyDescent="0.15">
      <c r="A583" t="s">
        <v>76</v>
      </c>
      <c r="B583" s="18">
        <v>36616</v>
      </c>
      <c r="C583" s="18">
        <v>40178</v>
      </c>
      <c r="D583">
        <v>53.5</v>
      </c>
      <c r="F583">
        <v>3</v>
      </c>
      <c r="H583" t="s">
        <v>9</v>
      </c>
      <c r="I583" t="s">
        <v>8</v>
      </c>
      <c r="J583" s="3">
        <f t="shared" si="12"/>
        <v>10</v>
      </c>
      <c r="K583">
        <v>0.5</v>
      </c>
    </row>
    <row r="584" spans="1:11" x14ac:dyDescent="0.15">
      <c r="A584" t="s">
        <v>77</v>
      </c>
      <c r="B584" s="18">
        <v>36616</v>
      </c>
      <c r="C584" s="18">
        <v>40178</v>
      </c>
      <c r="D584">
        <v>46</v>
      </c>
      <c r="F584">
        <v>3</v>
      </c>
      <c r="H584" t="s">
        <v>9</v>
      </c>
      <c r="I584" t="s">
        <v>8</v>
      </c>
      <c r="J584" s="3">
        <f t="shared" si="12"/>
        <v>10</v>
      </c>
      <c r="K584">
        <v>0.6</v>
      </c>
    </row>
    <row r="585" spans="1:11" x14ac:dyDescent="0.15">
      <c r="A585" t="s">
        <v>78</v>
      </c>
      <c r="B585" s="18">
        <v>36616</v>
      </c>
      <c r="C585" s="18">
        <v>40178</v>
      </c>
      <c r="D585">
        <v>23.5</v>
      </c>
      <c r="F585">
        <v>3</v>
      </c>
      <c r="H585" t="s">
        <v>9</v>
      </c>
      <c r="I585" t="s">
        <v>8</v>
      </c>
      <c r="J585" s="3">
        <f t="shared" si="12"/>
        <v>10</v>
      </c>
      <c r="K585">
        <v>0.7</v>
      </c>
    </row>
    <row r="586" spans="1:11" x14ac:dyDescent="0.15">
      <c r="A586" t="s">
        <v>79</v>
      </c>
      <c r="B586" s="18">
        <v>36616</v>
      </c>
      <c r="C586" s="18">
        <v>40178</v>
      </c>
      <c r="D586">
        <v>24.5</v>
      </c>
      <c r="F586">
        <v>3</v>
      </c>
      <c r="H586" t="s">
        <v>9</v>
      </c>
      <c r="I586" t="s">
        <v>8</v>
      </c>
      <c r="J586" s="3">
        <f t="shared" si="12"/>
        <v>10</v>
      </c>
      <c r="K586">
        <v>0.3</v>
      </c>
    </row>
    <row r="587" spans="1:11" x14ac:dyDescent="0.15">
      <c r="A587" t="s">
        <v>80</v>
      </c>
      <c r="B587" s="18">
        <v>36616</v>
      </c>
      <c r="C587" s="18">
        <v>40178</v>
      </c>
      <c r="D587">
        <v>39</v>
      </c>
      <c r="F587">
        <v>3</v>
      </c>
      <c r="H587" t="s">
        <v>9</v>
      </c>
      <c r="I587" t="s">
        <v>8</v>
      </c>
      <c r="J587" s="3">
        <f t="shared" si="12"/>
        <v>10</v>
      </c>
      <c r="K587">
        <v>0.1</v>
      </c>
    </row>
    <row r="588" spans="1:11" x14ac:dyDescent="0.15">
      <c r="A588" t="s">
        <v>81</v>
      </c>
      <c r="B588" s="18">
        <v>36616</v>
      </c>
      <c r="C588" s="18">
        <v>40178</v>
      </c>
      <c r="D588">
        <v>15</v>
      </c>
      <c r="F588">
        <v>4</v>
      </c>
      <c r="H588" t="s">
        <v>9</v>
      </c>
      <c r="I588" t="s">
        <v>13</v>
      </c>
      <c r="J588" s="3">
        <f t="shared" si="12"/>
        <v>10</v>
      </c>
      <c r="K588">
        <v>1</v>
      </c>
    </row>
    <row r="589" spans="1:11" x14ac:dyDescent="0.15">
      <c r="A589" t="s">
        <v>82</v>
      </c>
      <c r="B589" s="18">
        <v>36616</v>
      </c>
      <c r="C589" s="18">
        <v>40178</v>
      </c>
      <c r="D589">
        <v>45</v>
      </c>
      <c r="F589">
        <v>4</v>
      </c>
      <c r="H589" t="s">
        <v>9</v>
      </c>
      <c r="I589" t="s">
        <v>13</v>
      </c>
      <c r="J589" s="3">
        <f t="shared" ref="J589:J638" si="13">YEAR(C589)-YEAR(B589)</f>
        <v>10</v>
      </c>
      <c r="K589">
        <v>0.5</v>
      </c>
    </row>
    <row r="590" spans="1:11" x14ac:dyDescent="0.15">
      <c r="A590" t="s">
        <v>83</v>
      </c>
      <c r="B590" s="18">
        <v>36616</v>
      </c>
      <c r="C590" s="18">
        <v>40178</v>
      </c>
      <c r="D590">
        <v>75.5</v>
      </c>
      <c r="E590">
        <v>19.5</v>
      </c>
      <c r="F590">
        <v>4</v>
      </c>
      <c r="H590" t="s">
        <v>9</v>
      </c>
      <c r="I590" t="s">
        <v>13</v>
      </c>
      <c r="J590" s="3">
        <f t="shared" si="13"/>
        <v>10</v>
      </c>
      <c r="K590">
        <v>0</v>
      </c>
    </row>
    <row r="591" spans="1:11" x14ac:dyDescent="0.15">
      <c r="A591" t="s">
        <v>84</v>
      </c>
      <c r="B591" s="18">
        <v>36616</v>
      </c>
      <c r="C591" s="18">
        <v>40178</v>
      </c>
      <c r="D591">
        <v>62</v>
      </c>
      <c r="F591">
        <v>4</v>
      </c>
      <c r="H591" t="s">
        <v>9</v>
      </c>
      <c r="I591" t="s">
        <v>13</v>
      </c>
      <c r="J591" s="3">
        <f t="shared" si="13"/>
        <v>10</v>
      </c>
      <c r="K591">
        <v>0.2</v>
      </c>
    </row>
    <row r="592" spans="1:11" x14ac:dyDescent="0.15">
      <c r="A592" t="s">
        <v>85</v>
      </c>
      <c r="B592" s="18">
        <v>36616</v>
      </c>
      <c r="C592" s="18">
        <v>40178</v>
      </c>
      <c r="D592">
        <v>17</v>
      </c>
      <c r="F592">
        <v>4</v>
      </c>
      <c r="H592" t="s">
        <v>9</v>
      </c>
      <c r="I592" t="s">
        <v>13</v>
      </c>
      <c r="J592" s="3">
        <f t="shared" si="13"/>
        <v>10</v>
      </c>
      <c r="K592">
        <v>1</v>
      </c>
    </row>
    <row r="593" spans="1:11" x14ac:dyDescent="0.15">
      <c r="A593" t="s">
        <v>86</v>
      </c>
      <c r="B593" s="18">
        <v>36616</v>
      </c>
      <c r="C593" s="18">
        <v>40178</v>
      </c>
      <c r="D593">
        <v>25.5</v>
      </c>
      <c r="F593">
        <v>4</v>
      </c>
      <c r="H593" t="s">
        <v>9</v>
      </c>
      <c r="I593" t="s">
        <v>13</v>
      </c>
      <c r="J593" s="3">
        <f t="shared" si="13"/>
        <v>10</v>
      </c>
      <c r="K593">
        <v>1</v>
      </c>
    </row>
    <row r="594" spans="1:11" x14ac:dyDescent="0.15">
      <c r="A594" t="s">
        <v>87</v>
      </c>
      <c r="B594" s="18">
        <v>36616</v>
      </c>
      <c r="C594" s="18">
        <v>40178</v>
      </c>
      <c r="D594">
        <v>43.5</v>
      </c>
      <c r="E594">
        <v>13.5</v>
      </c>
      <c r="F594">
        <v>4</v>
      </c>
      <c r="H594" t="s">
        <v>9</v>
      </c>
      <c r="I594" t="s">
        <v>13</v>
      </c>
      <c r="J594" s="3">
        <f t="shared" si="13"/>
        <v>10</v>
      </c>
      <c r="K594">
        <v>1</v>
      </c>
    </row>
    <row r="595" spans="1:11" x14ac:dyDescent="0.15">
      <c r="A595" t="s">
        <v>88</v>
      </c>
      <c r="B595" s="18">
        <v>36616</v>
      </c>
      <c r="C595" s="18">
        <v>40178</v>
      </c>
      <c r="D595">
        <v>76</v>
      </c>
      <c r="F595">
        <v>4</v>
      </c>
      <c r="H595" t="s">
        <v>9</v>
      </c>
      <c r="I595" t="s">
        <v>13</v>
      </c>
      <c r="J595" s="3">
        <f t="shared" si="13"/>
        <v>10</v>
      </c>
      <c r="K595">
        <v>0</v>
      </c>
    </row>
    <row r="596" spans="1:11" x14ac:dyDescent="0.15">
      <c r="A596" t="s">
        <v>89</v>
      </c>
      <c r="B596" s="18">
        <v>36616</v>
      </c>
      <c r="C596" s="18">
        <v>40178</v>
      </c>
      <c r="D596">
        <v>50.5</v>
      </c>
      <c r="F596">
        <v>4</v>
      </c>
      <c r="H596" t="s">
        <v>9</v>
      </c>
      <c r="I596" t="s">
        <v>13</v>
      </c>
      <c r="J596" s="3">
        <f t="shared" si="13"/>
        <v>10</v>
      </c>
      <c r="K596">
        <v>0.7</v>
      </c>
    </row>
    <row r="597" spans="1:11" x14ac:dyDescent="0.15">
      <c r="A597" t="s">
        <v>90</v>
      </c>
      <c r="B597" s="18">
        <v>36616</v>
      </c>
      <c r="C597" s="18">
        <v>40178</v>
      </c>
      <c r="D597">
        <v>73</v>
      </c>
      <c r="F597">
        <v>4</v>
      </c>
      <c r="H597" t="s">
        <v>9</v>
      </c>
      <c r="I597" t="s">
        <v>13</v>
      </c>
      <c r="J597" s="3">
        <f t="shared" si="13"/>
        <v>10</v>
      </c>
      <c r="K597">
        <v>0.1</v>
      </c>
    </row>
    <row r="598" spans="1:11" x14ac:dyDescent="0.15">
      <c r="A598" t="s">
        <v>91</v>
      </c>
      <c r="B598" s="18">
        <v>36616</v>
      </c>
      <c r="C598" s="18">
        <v>40178</v>
      </c>
      <c r="D598">
        <v>55.5</v>
      </c>
      <c r="F598">
        <v>4</v>
      </c>
      <c r="H598" t="s">
        <v>9</v>
      </c>
      <c r="I598" t="s">
        <v>13</v>
      </c>
      <c r="J598" s="3">
        <f t="shared" si="13"/>
        <v>10</v>
      </c>
      <c r="K598">
        <v>0.5</v>
      </c>
    </row>
    <row r="599" spans="1:11" x14ac:dyDescent="0.15">
      <c r="A599" t="s">
        <v>92</v>
      </c>
      <c r="B599" s="18">
        <v>36616</v>
      </c>
      <c r="C599" s="18">
        <v>40178</v>
      </c>
      <c r="D599">
        <v>49.5</v>
      </c>
      <c r="F599">
        <v>4</v>
      </c>
      <c r="H599" t="s">
        <v>9</v>
      </c>
      <c r="I599" t="s">
        <v>13</v>
      </c>
      <c r="J599" s="3">
        <f t="shared" si="13"/>
        <v>10</v>
      </c>
      <c r="K599">
        <v>0.6</v>
      </c>
    </row>
    <row r="600" spans="1:11" x14ac:dyDescent="0.15">
      <c r="A600" t="s">
        <v>93</v>
      </c>
      <c r="B600" s="18">
        <v>36616</v>
      </c>
      <c r="C600" s="18">
        <v>40178</v>
      </c>
      <c r="D600">
        <v>50.5</v>
      </c>
      <c r="F600">
        <v>4</v>
      </c>
      <c r="H600" t="s">
        <v>9</v>
      </c>
      <c r="I600" t="s">
        <v>13</v>
      </c>
      <c r="J600" s="3">
        <f t="shared" si="13"/>
        <v>10</v>
      </c>
      <c r="K600">
        <v>0.3</v>
      </c>
    </row>
    <row r="601" spans="1:11" x14ac:dyDescent="0.15">
      <c r="A601" t="s">
        <v>94</v>
      </c>
      <c r="B601" s="18">
        <v>36616</v>
      </c>
      <c r="C601" s="18">
        <v>40178</v>
      </c>
      <c r="D601">
        <v>56</v>
      </c>
      <c r="F601">
        <v>5</v>
      </c>
      <c r="H601" t="s">
        <v>9</v>
      </c>
      <c r="I601" t="s">
        <v>13</v>
      </c>
      <c r="J601" s="3">
        <f t="shared" si="13"/>
        <v>10</v>
      </c>
      <c r="K601">
        <v>0.1</v>
      </c>
    </row>
    <row r="602" spans="1:11" x14ac:dyDescent="0.15">
      <c r="A602" t="s">
        <v>95</v>
      </c>
      <c r="B602" s="18">
        <v>36616</v>
      </c>
      <c r="C602" s="18">
        <v>40178</v>
      </c>
      <c r="D602">
        <v>25.5</v>
      </c>
      <c r="F602">
        <v>5</v>
      </c>
      <c r="H602" t="s">
        <v>9</v>
      </c>
      <c r="I602" t="s">
        <v>13</v>
      </c>
      <c r="J602" s="3">
        <f t="shared" si="13"/>
        <v>10</v>
      </c>
      <c r="K602">
        <v>0.9</v>
      </c>
    </row>
    <row r="603" spans="1:11" x14ac:dyDescent="0.15">
      <c r="A603" t="s">
        <v>96</v>
      </c>
      <c r="B603" s="18">
        <v>36616</v>
      </c>
      <c r="C603" s="18">
        <v>40178</v>
      </c>
      <c r="D603">
        <v>40.5</v>
      </c>
      <c r="F603">
        <v>5</v>
      </c>
      <c r="H603" t="s">
        <v>9</v>
      </c>
      <c r="I603" t="s">
        <v>13</v>
      </c>
      <c r="J603" s="3">
        <f t="shared" si="13"/>
        <v>10</v>
      </c>
      <c r="K603">
        <v>0.6</v>
      </c>
    </row>
    <row r="604" spans="1:11" x14ac:dyDescent="0.15">
      <c r="A604" t="s">
        <v>97</v>
      </c>
      <c r="B604" s="18">
        <v>36616</v>
      </c>
      <c r="C604" s="18">
        <v>40178</v>
      </c>
      <c r="D604">
        <v>62.5</v>
      </c>
      <c r="E604">
        <v>17.7</v>
      </c>
      <c r="F604">
        <v>5</v>
      </c>
      <c r="H604" t="s">
        <v>9</v>
      </c>
      <c r="I604" t="s">
        <v>13</v>
      </c>
      <c r="J604" s="3">
        <f t="shared" si="13"/>
        <v>10</v>
      </c>
      <c r="K604">
        <v>0</v>
      </c>
    </row>
    <row r="605" spans="1:11" x14ac:dyDescent="0.15">
      <c r="A605" t="s">
        <v>98</v>
      </c>
      <c r="B605" s="18">
        <v>36616</v>
      </c>
      <c r="C605" s="18">
        <v>40178</v>
      </c>
      <c r="D605">
        <v>36.5</v>
      </c>
      <c r="F605">
        <v>5</v>
      </c>
      <c r="H605" t="s">
        <v>9</v>
      </c>
      <c r="I605" t="s">
        <v>13</v>
      </c>
      <c r="J605" s="3">
        <f t="shared" si="13"/>
        <v>10</v>
      </c>
      <c r="K605">
        <v>0.2</v>
      </c>
    </row>
    <row r="606" spans="1:11" x14ac:dyDescent="0.15">
      <c r="A606" t="s">
        <v>99</v>
      </c>
      <c r="B606" s="18">
        <v>36616</v>
      </c>
      <c r="C606" s="18">
        <v>40178</v>
      </c>
      <c r="D606">
        <v>39</v>
      </c>
      <c r="E606">
        <v>14.5</v>
      </c>
      <c r="F606">
        <v>5</v>
      </c>
      <c r="H606" t="s">
        <v>9</v>
      </c>
      <c r="I606" t="s">
        <v>13</v>
      </c>
      <c r="J606" s="3">
        <f t="shared" si="13"/>
        <v>10</v>
      </c>
      <c r="K606">
        <v>0.2</v>
      </c>
    </row>
    <row r="607" spans="1:11" x14ac:dyDescent="0.15">
      <c r="A607" t="s">
        <v>153</v>
      </c>
      <c r="B607" s="18">
        <v>36616</v>
      </c>
      <c r="C607" s="18">
        <v>40178</v>
      </c>
      <c r="D607">
        <v>15.5</v>
      </c>
      <c r="F607">
        <v>5</v>
      </c>
      <c r="H607" t="s">
        <v>9</v>
      </c>
      <c r="I607" t="s">
        <v>13</v>
      </c>
      <c r="J607" s="3">
        <f t="shared" si="13"/>
        <v>10</v>
      </c>
      <c r="K607">
        <v>1</v>
      </c>
    </row>
    <row r="608" spans="1:11" x14ac:dyDescent="0.15">
      <c r="A608" t="s">
        <v>154</v>
      </c>
      <c r="B608" s="18">
        <v>36616</v>
      </c>
      <c r="C608" s="18">
        <v>40178</v>
      </c>
      <c r="D608">
        <v>45.5</v>
      </c>
      <c r="F608">
        <v>5</v>
      </c>
      <c r="H608" t="s">
        <v>9</v>
      </c>
      <c r="I608" t="s">
        <v>13</v>
      </c>
      <c r="J608" s="3">
        <f t="shared" si="13"/>
        <v>10</v>
      </c>
      <c r="K608">
        <v>0.2</v>
      </c>
    </row>
    <row r="609" spans="1:11" x14ac:dyDescent="0.15">
      <c r="A609" t="s">
        <v>100</v>
      </c>
      <c r="B609" s="18">
        <v>36616</v>
      </c>
      <c r="C609" s="18">
        <v>40178</v>
      </c>
      <c r="D609">
        <v>20.5</v>
      </c>
      <c r="F609">
        <v>5</v>
      </c>
      <c r="H609" t="s">
        <v>9</v>
      </c>
      <c r="I609" t="s">
        <v>13</v>
      </c>
      <c r="J609" s="3">
        <f t="shared" si="13"/>
        <v>10</v>
      </c>
      <c r="K609">
        <v>1</v>
      </c>
    </row>
    <row r="610" spans="1:11" x14ac:dyDescent="0.15">
      <c r="A610" t="s">
        <v>101</v>
      </c>
      <c r="B610" s="18">
        <v>36616</v>
      </c>
      <c r="C610" s="18">
        <v>40178</v>
      </c>
      <c r="D610">
        <v>58</v>
      </c>
      <c r="F610">
        <v>5</v>
      </c>
      <c r="H610" t="s">
        <v>9</v>
      </c>
      <c r="I610" t="s">
        <v>13</v>
      </c>
      <c r="J610" s="3">
        <f t="shared" si="13"/>
        <v>10</v>
      </c>
      <c r="K610">
        <v>0.1</v>
      </c>
    </row>
    <row r="611" spans="1:11" x14ac:dyDescent="0.15">
      <c r="A611" t="s">
        <v>102</v>
      </c>
      <c r="B611" s="18">
        <v>36616</v>
      </c>
      <c r="C611" s="18">
        <v>40178</v>
      </c>
      <c r="D611">
        <v>36.5</v>
      </c>
      <c r="F611">
        <v>5</v>
      </c>
      <c r="H611" t="s">
        <v>9</v>
      </c>
      <c r="I611" t="s">
        <v>13</v>
      </c>
      <c r="J611" s="3">
        <f t="shared" si="13"/>
        <v>10</v>
      </c>
      <c r="K611">
        <v>0.7</v>
      </c>
    </row>
    <row r="612" spans="1:11" x14ac:dyDescent="0.15">
      <c r="A612" t="s">
        <v>103</v>
      </c>
      <c r="B612" s="18">
        <v>36616</v>
      </c>
      <c r="C612" s="18">
        <v>40178</v>
      </c>
      <c r="D612">
        <v>62</v>
      </c>
      <c r="F612">
        <v>6</v>
      </c>
      <c r="H612" t="s">
        <v>9</v>
      </c>
      <c r="I612" t="s">
        <v>13</v>
      </c>
      <c r="J612" s="3">
        <f t="shared" si="13"/>
        <v>10</v>
      </c>
      <c r="K612">
        <v>0.1</v>
      </c>
    </row>
    <row r="613" spans="1:11" x14ac:dyDescent="0.15">
      <c r="A613" t="s">
        <v>104</v>
      </c>
      <c r="B613" s="18">
        <v>36616</v>
      </c>
      <c r="C613" s="18">
        <v>40178</v>
      </c>
      <c r="D613">
        <v>56</v>
      </c>
      <c r="F613">
        <v>6</v>
      </c>
      <c r="H613" t="s">
        <v>9</v>
      </c>
      <c r="I613" t="s">
        <v>13</v>
      </c>
      <c r="J613" s="3">
        <f t="shared" si="13"/>
        <v>10</v>
      </c>
      <c r="K613">
        <v>0.2</v>
      </c>
    </row>
    <row r="614" spans="1:11" x14ac:dyDescent="0.15">
      <c r="A614" t="s">
        <v>105</v>
      </c>
      <c r="B614" s="18">
        <v>36616</v>
      </c>
      <c r="C614" s="18">
        <v>40178</v>
      </c>
      <c r="D614">
        <v>35.5</v>
      </c>
      <c r="F614">
        <v>6</v>
      </c>
      <c r="H614" t="s">
        <v>9</v>
      </c>
      <c r="I614" t="s">
        <v>13</v>
      </c>
      <c r="J614" s="3">
        <f t="shared" si="13"/>
        <v>10</v>
      </c>
      <c r="K614">
        <v>0.6</v>
      </c>
    </row>
    <row r="615" spans="1:11" x14ac:dyDescent="0.15">
      <c r="A615" t="s">
        <v>106</v>
      </c>
      <c r="B615" s="18">
        <v>36616</v>
      </c>
      <c r="C615" s="18">
        <v>40178</v>
      </c>
      <c r="D615">
        <v>46.5</v>
      </c>
      <c r="F615">
        <v>6</v>
      </c>
      <c r="H615" t="s">
        <v>9</v>
      </c>
      <c r="I615" t="s">
        <v>13</v>
      </c>
      <c r="J615" s="3">
        <f t="shared" si="13"/>
        <v>10</v>
      </c>
      <c r="K615">
        <v>0.1</v>
      </c>
    </row>
    <row r="616" spans="1:11" x14ac:dyDescent="0.15">
      <c r="A616" t="s">
        <v>107</v>
      </c>
      <c r="B616" s="18">
        <v>36616</v>
      </c>
      <c r="C616" s="18">
        <v>40178</v>
      </c>
      <c r="D616">
        <v>18.5</v>
      </c>
      <c r="F616">
        <v>6</v>
      </c>
      <c r="H616" t="s">
        <v>9</v>
      </c>
      <c r="I616" t="s">
        <v>13</v>
      </c>
      <c r="J616" s="3">
        <f t="shared" si="13"/>
        <v>10</v>
      </c>
      <c r="K616">
        <v>1</v>
      </c>
    </row>
    <row r="617" spans="1:11" x14ac:dyDescent="0.15">
      <c r="A617" t="s">
        <v>108</v>
      </c>
      <c r="B617" s="18">
        <v>36616</v>
      </c>
      <c r="C617" s="18">
        <v>40178</v>
      </c>
      <c r="D617">
        <v>57</v>
      </c>
      <c r="F617">
        <v>6</v>
      </c>
      <c r="H617" t="s">
        <v>9</v>
      </c>
      <c r="I617" t="s">
        <v>13</v>
      </c>
      <c r="J617" s="3">
        <f t="shared" si="13"/>
        <v>10</v>
      </c>
      <c r="K617">
        <v>0</v>
      </c>
    </row>
    <row r="618" spans="1:11" x14ac:dyDescent="0.15">
      <c r="A618" t="s">
        <v>109</v>
      </c>
      <c r="B618" s="18">
        <v>36616</v>
      </c>
      <c r="C618" s="18">
        <v>40178</v>
      </c>
      <c r="D618">
        <v>59</v>
      </c>
      <c r="F618">
        <v>6</v>
      </c>
      <c r="H618" t="s">
        <v>9</v>
      </c>
      <c r="I618" t="s">
        <v>13</v>
      </c>
      <c r="J618" s="3">
        <f t="shared" si="13"/>
        <v>10</v>
      </c>
      <c r="K618">
        <v>0.3</v>
      </c>
    </row>
    <row r="619" spans="1:11" x14ac:dyDescent="0.15">
      <c r="A619" t="s">
        <v>110</v>
      </c>
      <c r="B619" s="18">
        <v>36616</v>
      </c>
      <c r="C619" s="18">
        <v>40178</v>
      </c>
      <c r="D619">
        <v>19.5</v>
      </c>
      <c r="F619">
        <v>6</v>
      </c>
      <c r="H619" t="s">
        <v>9</v>
      </c>
      <c r="I619" t="s">
        <v>13</v>
      </c>
      <c r="J619" s="3">
        <f t="shared" si="13"/>
        <v>10</v>
      </c>
      <c r="K619">
        <v>0.9</v>
      </c>
    </row>
    <row r="620" spans="1:11" x14ac:dyDescent="0.15">
      <c r="A620" t="s">
        <v>111</v>
      </c>
      <c r="B620" s="18">
        <v>36616</v>
      </c>
      <c r="C620" s="18">
        <v>40178</v>
      </c>
      <c r="D620">
        <v>51</v>
      </c>
      <c r="F620">
        <v>6</v>
      </c>
      <c r="H620" t="s">
        <v>9</v>
      </c>
      <c r="I620" t="s">
        <v>13</v>
      </c>
      <c r="J620" s="3">
        <f t="shared" si="13"/>
        <v>10</v>
      </c>
      <c r="K620">
        <v>0.1</v>
      </c>
    </row>
    <row r="621" spans="1:11" x14ac:dyDescent="0.15">
      <c r="A621" t="s">
        <v>112</v>
      </c>
      <c r="B621" s="18">
        <v>36616</v>
      </c>
      <c r="C621" s="18">
        <v>40178</v>
      </c>
      <c r="D621">
        <v>28.5</v>
      </c>
      <c r="F621">
        <v>6</v>
      </c>
      <c r="H621" t="s">
        <v>9</v>
      </c>
      <c r="I621" t="s">
        <v>13</v>
      </c>
      <c r="J621" s="3">
        <f t="shared" si="13"/>
        <v>10</v>
      </c>
      <c r="K621">
        <v>0.9</v>
      </c>
    </row>
    <row r="622" spans="1:11" x14ac:dyDescent="0.15">
      <c r="A622" t="s">
        <v>113</v>
      </c>
      <c r="B622" s="18">
        <v>36616</v>
      </c>
      <c r="C622" s="18">
        <v>40178</v>
      </c>
      <c r="D622">
        <v>52.5</v>
      </c>
      <c r="E622">
        <v>16.5</v>
      </c>
      <c r="F622">
        <v>6</v>
      </c>
      <c r="H622" t="s">
        <v>9</v>
      </c>
      <c r="I622" t="s">
        <v>13</v>
      </c>
      <c r="J622" s="3">
        <f t="shared" si="13"/>
        <v>10</v>
      </c>
      <c r="K622">
        <v>0</v>
      </c>
    </row>
    <row r="623" spans="1:11" x14ac:dyDescent="0.15">
      <c r="A623" t="s">
        <v>155</v>
      </c>
      <c r="B623" s="18">
        <v>36616</v>
      </c>
      <c r="C623" s="18">
        <v>40178</v>
      </c>
      <c r="D623">
        <v>38</v>
      </c>
      <c r="F623">
        <v>6</v>
      </c>
      <c r="H623" t="s">
        <v>9</v>
      </c>
      <c r="I623" t="s">
        <v>13</v>
      </c>
      <c r="J623" s="3">
        <f t="shared" si="13"/>
        <v>10</v>
      </c>
      <c r="K623">
        <v>0.8</v>
      </c>
    </row>
    <row r="624" spans="1:11" x14ac:dyDescent="0.15">
      <c r="A624" t="s">
        <v>114</v>
      </c>
      <c r="B624" s="18">
        <v>36616</v>
      </c>
      <c r="C624" s="18">
        <v>40178</v>
      </c>
      <c r="D624">
        <v>67.5</v>
      </c>
      <c r="F624">
        <v>6</v>
      </c>
      <c r="H624" t="s">
        <v>9</v>
      </c>
      <c r="I624" t="s">
        <v>13</v>
      </c>
      <c r="J624" s="3">
        <f t="shared" si="13"/>
        <v>10</v>
      </c>
      <c r="K624">
        <v>0</v>
      </c>
    </row>
    <row r="625" spans="1:11" x14ac:dyDescent="0.15">
      <c r="A625" t="s">
        <v>115</v>
      </c>
      <c r="B625" s="18">
        <v>36616</v>
      </c>
      <c r="C625" s="18">
        <v>40178</v>
      </c>
      <c r="D625">
        <v>37.5</v>
      </c>
      <c r="F625">
        <v>7</v>
      </c>
      <c r="H625" t="s">
        <v>9</v>
      </c>
      <c r="I625" t="s">
        <v>8</v>
      </c>
      <c r="J625" s="3">
        <f t="shared" si="13"/>
        <v>10</v>
      </c>
      <c r="K625">
        <v>0.2</v>
      </c>
    </row>
    <row r="626" spans="1:11" x14ac:dyDescent="0.15">
      <c r="A626" t="s">
        <v>116</v>
      </c>
      <c r="B626" s="18">
        <v>36616</v>
      </c>
      <c r="C626" s="18">
        <v>40178</v>
      </c>
      <c r="D626">
        <v>19.5</v>
      </c>
      <c r="F626">
        <v>7</v>
      </c>
      <c r="H626" t="s">
        <v>9</v>
      </c>
      <c r="I626" t="s">
        <v>8</v>
      </c>
      <c r="J626" s="3">
        <f t="shared" si="13"/>
        <v>10</v>
      </c>
      <c r="K626">
        <v>1</v>
      </c>
    </row>
    <row r="627" spans="1:11" x14ac:dyDescent="0.15">
      <c r="A627" t="s">
        <v>117</v>
      </c>
      <c r="B627" s="18">
        <v>36616</v>
      </c>
      <c r="C627" s="18">
        <v>40178</v>
      </c>
      <c r="D627">
        <v>21</v>
      </c>
      <c r="F627">
        <v>7</v>
      </c>
      <c r="H627" t="s">
        <v>9</v>
      </c>
      <c r="I627" t="s">
        <v>8</v>
      </c>
      <c r="J627" s="3">
        <f t="shared" si="13"/>
        <v>10</v>
      </c>
      <c r="K627">
        <v>0.9</v>
      </c>
    </row>
    <row r="628" spans="1:11" x14ac:dyDescent="0.15">
      <c r="A628" t="s">
        <v>118</v>
      </c>
      <c r="B628" s="18">
        <v>36616</v>
      </c>
      <c r="C628" s="18">
        <v>40178</v>
      </c>
      <c r="D628">
        <v>35</v>
      </c>
      <c r="E628">
        <v>11</v>
      </c>
      <c r="F628">
        <v>7</v>
      </c>
      <c r="H628" t="s">
        <v>9</v>
      </c>
      <c r="I628" t="s">
        <v>8</v>
      </c>
      <c r="J628" s="3">
        <f t="shared" si="13"/>
        <v>10</v>
      </c>
      <c r="K628">
        <v>0.6</v>
      </c>
    </row>
    <row r="629" spans="1:11" x14ac:dyDescent="0.15">
      <c r="A629" t="s">
        <v>119</v>
      </c>
      <c r="B629" s="18">
        <v>36616</v>
      </c>
      <c r="C629" s="18">
        <v>40178</v>
      </c>
      <c r="D629">
        <v>41</v>
      </c>
      <c r="E629">
        <v>12.6</v>
      </c>
      <c r="F629">
        <v>7</v>
      </c>
      <c r="H629" t="s">
        <v>9</v>
      </c>
      <c r="I629" t="s">
        <v>8</v>
      </c>
      <c r="J629" s="3">
        <f t="shared" si="13"/>
        <v>10</v>
      </c>
      <c r="K629">
        <v>0.1</v>
      </c>
    </row>
    <row r="630" spans="1:11" x14ac:dyDescent="0.15">
      <c r="A630" t="s">
        <v>165</v>
      </c>
      <c r="B630" s="18">
        <v>36616</v>
      </c>
      <c r="C630" s="18">
        <v>40178</v>
      </c>
      <c r="D630">
        <v>24.5</v>
      </c>
      <c r="F630">
        <v>7</v>
      </c>
      <c r="H630" t="s">
        <v>9</v>
      </c>
      <c r="I630" t="s">
        <v>8</v>
      </c>
      <c r="J630" s="3">
        <f t="shared" si="13"/>
        <v>10</v>
      </c>
      <c r="K630">
        <v>0.7</v>
      </c>
    </row>
    <row r="631" spans="1:11" x14ac:dyDescent="0.15">
      <c r="A631" t="s">
        <v>120</v>
      </c>
      <c r="B631" s="18">
        <v>36616</v>
      </c>
      <c r="C631" s="18">
        <v>40178</v>
      </c>
      <c r="D631">
        <v>39.5</v>
      </c>
      <c r="F631">
        <v>7</v>
      </c>
      <c r="H631" t="s">
        <v>9</v>
      </c>
      <c r="I631" t="s">
        <v>8</v>
      </c>
      <c r="J631" s="3">
        <f t="shared" si="13"/>
        <v>10</v>
      </c>
      <c r="K631">
        <v>0.1</v>
      </c>
    </row>
    <row r="632" spans="1:11" x14ac:dyDescent="0.15">
      <c r="A632" t="s">
        <v>121</v>
      </c>
      <c r="B632" s="18">
        <v>36616</v>
      </c>
      <c r="C632" s="18">
        <v>40178</v>
      </c>
      <c r="D632">
        <v>36</v>
      </c>
      <c r="F632">
        <v>7</v>
      </c>
      <c r="H632" t="s">
        <v>9</v>
      </c>
      <c r="I632" t="s">
        <v>8</v>
      </c>
      <c r="J632" s="3">
        <f t="shared" si="13"/>
        <v>10</v>
      </c>
      <c r="K632">
        <v>0.5</v>
      </c>
    </row>
    <row r="633" spans="1:11" x14ac:dyDescent="0.15">
      <c r="A633" t="s">
        <v>122</v>
      </c>
      <c r="B633" s="18">
        <v>36616</v>
      </c>
      <c r="C633" s="18">
        <v>40178</v>
      </c>
      <c r="D633">
        <v>13</v>
      </c>
      <c r="F633">
        <v>7</v>
      </c>
      <c r="H633" t="s">
        <v>9</v>
      </c>
      <c r="I633" t="s">
        <v>8</v>
      </c>
      <c r="J633" s="3">
        <f t="shared" si="13"/>
        <v>10</v>
      </c>
      <c r="K633">
        <v>1</v>
      </c>
    </row>
    <row r="634" spans="1:11" x14ac:dyDescent="0.15">
      <c r="A634" t="s">
        <v>123</v>
      </c>
      <c r="B634" s="18">
        <v>36616</v>
      </c>
      <c r="C634" s="18">
        <v>40178</v>
      </c>
      <c r="D634">
        <v>51.5</v>
      </c>
      <c r="E634">
        <v>12.3</v>
      </c>
      <c r="F634">
        <v>7</v>
      </c>
      <c r="H634" t="s">
        <v>9</v>
      </c>
      <c r="I634" t="s">
        <v>13</v>
      </c>
      <c r="J634" s="3">
        <f t="shared" si="13"/>
        <v>10</v>
      </c>
      <c r="K634">
        <v>0.4</v>
      </c>
    </row>
    <row r="635" spans="1:11" x14ac:dyDescent="0.15">
      <c r="A635" t="s">
        <v>124</v>
      </c>
      <c r="B635" s="18">
        <v>36616</v>
      </c>
      <c r="C635" s="18">
        <v>40178</v>
      </c>
      <c r="D635">
        <v>16</v>
      </c>
      <c r="F635">
        <v>8</v>
      </c>
      <c r="H635" t="s">
        <v>9</v>
      </c>
      <c r="I635" t="s">
        <v>14</v>
      </c>
      <c r="J635" s="3">
        <f t="shared" si="13"/>
        <v>10</v>
      </c>
      <c r="K635">
        <v>0.8</v>
      </c>
    </row>
    <row r="636" spans="1:11" x14ac:dyDescent="0.15">
      <c r="A636" t="s">
        <v>125</v>
      </c>
      <c r="B636" s="18">
        <v>36616</v>
      </c>
      <c r="C636" s="18">
        <v>40178</v>
      </c>
      <c r="D636">
        <v>34</v>
      </c>
      <c r="F636">
        <v>8</v>
      </c>
      <c r="H636" t="s">
        <v>9</v>
      </c>
      <c r="I636" t="s">
        <v>14</v>
      </c>
      <c r="J636" s="3">
        <f t="shared" si="13"/>
        <v>10</v>
      </c>
      <c r="K636">
        <v>0.4</v>
      </c>
    </row>
    <row r="637" spans="1:11" x14ac:dyDescent="0.15">
      <c r="A637" t="s">
        <v>126</v>
      </c>
      <c r="B637" s="18">
        <v>36616</v>
      </c>
      <c r="C637" s="18">
        <v>40178</v>
      </c>
      <c r="D637">
        <v>20.5</v>
      </c>
      <c r="F637">
        <v>8</v>
      </c>
      <c r="H637" t="s">
        <v>9</v>
      </c>
      <c r="I637" t="s">
        <v>14</v>
      </c>
      <c r="J637" s="3">
        <f t="shared" si="13"/>
        <v>10</v>
      </c>
      <c r="K637">
        <v>1</v>
      </c>
    </row>
    <row r="638" spans="1:11" x14ac:dyDescent="0.15">
      <c r="A638" t="s">
        <v>127</v>
      </c>
      <c r="B638" s="18">
        <v>36616</v>
      </c>
      <c r="C638" s="18">
        <v>40178</v>
      </c>
      <c r="D638">
        <v>15</v>
      </c>
      <c r="F638">
        <v>8</v>
      </c>
      <c r="H638" t="s">
        <v>9</v>
      </c>
      <c r="I638" t="s">
        <v>14</v>
      </c>
      <c r="J638" s="3">
        <f t="shared" si="13"/>
        <v>10</v>
      </c>
      <c r="K638">
        <v>0.8</v>
      </c>
    </row>
    <row r="639" spans="1:11" x14ac:dyDescent="0.15">
      <c r="A639" t="s">
        <v>174</v>
      </c>
      <c r="B639" s="18">
        <v>36616</v>
      </c>
      <c r="C639" s="18">
        <v>40178</v>
      </c>
      <c r="D639">
        <v>32</v>
      </c>
      <c r="E639">
        <v>9.1999999999999993</v>
      </c>
      <c r="F639">
        <v>8</v>
      </c>
      <c r="H639" t="s">
        <v>9</v>
      </c>
      <c r="I639" t="s">
        <v>14</v>
      </c>
      <c r="J639" s="3">
        <f t="shared" ref="J639:J654" si="14">YEAR(C639)-YEAR(B639)</f>
        <v>10</v>
      </c>
      <c r="K639">
        <v>0</v>
      </c>
    </row>
    <row r="640" spans="1:11" x14ac:dyDescent="0.15">
      <c r="A640" t="s">
        <v>128</v>
      </c>
      <c r="B640" s="18">
        <v>36616</v>
      </c>
      <c r="C640" s="18">
        <v>40178</v>
      </c>
      <c r="D640">
        <v>22.5</v>
      </c>
      <c r="E640">
        <v>7.7</v>
      </c>
      <c r="F640">
        <v>8</v>
      </c>
      <c r="H640" t="s">
        <v>9</v>
      </c>
      <c r="I640" t="s">
        <v>14</v>
      </c>
      <c r="J640" s="3">
        <f t="shared" si="14"/>
        <v>10</v>
      </c>
      <c r="K640">
        <v>0.1</v>
      </c>
    </row>
    <row r="641" spans="1:12" x14ac:dyDescent="0.15">
      <c r="A641" t="s">
        <v>129</v>
      </c>
      <c r="B641" s="18">
        <v>36616</v>
      </c>
      <c r="C641" s="18">
        <v>40178</v>
      </c>
      <c r="D641">
        <v>52.5</v>
      </c>
      <c r="F641">
        <v>9</v>
      </c>
      <c r="H641" t="s">
        <v>9</v>
      </c>
      <c r="I641" t="s">
        <v>16</v>
      </c>
      <c r="J641" s="3">
        <f t="shared" si="14"/>
        <v>10</v>
      </c>
      <c r="K641">
        <v>0.2</v>
      </c>
    </row>
    <row r="642" spans="1:12" x14ac:dyDescent="0.15">
      <c r="A642" t="s">
        <v>130</v>
      </c>
      <c r="B642" s="18">
        <v>36616</v>
      </c>
      <c r="C642" s="18">
        <v>40178</v>
      </c>
      <c r="D642">
        <v>59.5</v>
      </c>
      <c r="F642">
        <v>9</v>
      </c>
      <c r="H642" t="s">
        <v>9</v>
      </c>
      <c r="I642" t="s">
        <v>16</v>
      </c>
      <c r="J642" s="3">
        <f t="shared" si="14"/>
        <v>10</v>
      </c>
      <c r="K642">
        <v>0</v>
      </c>
    </row>
    <row r="643" spans="1:12" x14ac:dyDescent="0.15">
      <c r="A643" t="s">
        <v>131</v>
      </c>
      <c r="B643" s="18">
        <v>36616</v>
      </c>
      <c r="C643" s="18">
        <v>40178</v>
      </c>
      <c r="D643">
        <v>43.5</v>
      </c>
      <c r="E643">
        <v>11.8</v>
      </c>
      <c r="F643">
        <v>9</v>
      </c>
      <c r="H643" t="s">
        <v>9</v>
      </c>
      <c r="I643" t="s">
        <v>16</v>
      </c>
      <c r="J643" s="3">
        <f t="shared" si="14"/>
        <v>10</v>
      </c>
      <c r="K643">
        <v>0.2</v>
      </c>
    </row>
    <row r="644" spans="1:12" x14ac:dyDescent="0.15">
      <c r="A644" t="s">
        <v>132</v>
      </c>
      <c r="B644" s="18">
        <v>36616</v>
      </c>
      <c r="C644" s="18">
        <v>40178</v>
      </c>
      <c r="D644" s="5">
        <v>24.5</v>
      </c>
      <c r="F644">
        <v>9</v>
      </c>
      <c r="H644" t="s">
        <v>9</v>
      </c>
      <c r="I644" t="s">
        <v>16</v>
      </c>
      <c r="J644" s="3">
        <f t="shared" si="14"/>
        <v>10</v>
      </c>
      <c r="L644" s="10" t="s">
        <v>252</v>
      </c>
    </row>
    <row r="645" spans="1:12" x14ac:dyDescent="0.15">
      <c r="A645" t="s">
        <v>133</v>
      </c>
      <c r="B645" s="18">
        <v>36616</v>
      </c>
      <c r="C645" s="18">
        <v>40178</v>
      </c>
      <c r="D645">
        <v>28.5</v>
      </c>
      <c r="F645">
        <v>9</v>
      </c>
      <c r="H645" t="s">
        <v>9</v>
      </c>
      <c r="I645" t="s">
        <v>16</v>
      </c>
      <c r="J645" s="3">
        <f t="shared" si="14"/>
        <v>10</v>
      </c>
      <c r="K645">
        <v>0.2</v>
      </c>
    </row>
    <row r="646" spans="1:12" x14ac:dyDescent="0.15">
      <c r="A646" t="s">
        <v>134</v>
      </c>
      <c r="B646" s="18">
        <v>36616</v>
      </c>
      <c r="C646" s="18">
        <v>40178</v>
      </c>
      <c r="D646">
        <v>47</v>
      </c>
      <c r="F646">
        <v>10</v>
      </c>
      <c r="H646" t="s">
        <v>9</v>
      </c>
      <c r="I646" t="s">
        <v>11</v>
      </c>
      <c r="J646" s="3">
        <f t="shared" si="14"/>
        <v>10</v>
      </c>
      <c r="K646">
        <v>0.1</v>
      </c>
    </row>
    <row r="647" spans="1:12" x14ac:dyDescent="0.15">
      <c r="A647" t="s">
        <v>167</v>
      </c>
      <c r="B647" s="18">
        <v>36616</v>
      </c>
      <c r="C647" s="18">
        <v>40178</v>
      </c>
      <c r="D647">
        <v>6</v>
      </c>
      <c r="F647">
        <v>10</v>
      </c>
      <c r="H647" t="s">
        <v>9</v>
      </c>
      <c r="I647" t="s">
        <v>15</v>
      </c>
      <c r="J647" s="3">
        <f t="shared" si="14"/>
        <v>10</v>
      </c>
      <c r="K647">
        <v>0.8</v>
      </c>
    </row>
    <row r="648" spans="1:12" x14ac:dyDescent="0.15">
      <c r="A648" t="s">
        <v>135</v>
      </c>
      <c r="B648" s="18">
        <v>36616</v>
      </c>
      <c r="C648" s="18">
        <v>40178</v>
      </c>
      <c r="D648">
        <v>65.5</v>
      </c>
      <c r="F648">
        <v>10</v>
      </c>
      <c r="H648" t="s">
        <v>9</v>
      </c>
      <c r="I648" t="s">
        <v>11</v>
      </c>
      <c r="J648" s="3">
        <f t="shared" si="14"/>
        <v>10</v>
      </c>
      <c r="K648">
        <v>0.1</v>
      </c>
    </row>
    <row r="649" spans="1:12" x14ac:dyDescent="0.15">
      <c r="A649" t="s">
        <v>136</v>
      </c>
      <c r="B649" s="18">
        <v>36616</v>
      </c>
      <c r="C649" s="18">
        <v>40178</v>
      </c>
      <c r="D649">
        <v>61</v>
      </c>
      <c r="F649">
        <v>10</v>
      </c>
      <c r="H649" t="s">
        <v>9</v>
      </c>
      <c r="I649" t="s">
        <v>11</v>
      </c>
      <c r="J649" s="3">
        <f t="shared" si="14"/>
        <v>10</v>
      </c>
      <c r="K649">
        <v>0.3</v>
      </c>
    </row>
    <row r="650" spans="1:12" x14ac:dyDescent="0.15">
      <c r="A650" t="s">
        <v>137</v>
      </c>
      <c r="B650" s="18">
        <v>36616</v>
      </c>
      <c r="C650" s="18">
        <v>40178</v>
      </c>
      <c r="D650">
        <v>68</v>
      </c>
      <c r="E650">
        <v>12</v>
      </c>
      <c r="F650">
        <v>10</v>
      </c>
      <c r="H650" t="s">
        <v>9</v>
      </c>
      <c r="I650" t="s">
        <v>11</v>
      </c>
      <c r="J650" s="3">
        <f t="shared" si="14"/>
        <v>10</v>
      </c>
      <c r="K650">
        <v>0</v>
      </c>
    </row>
    <row r="651" spans="1:12" x14ac:dyDescent="0.15">
      <c r="A651" t="s">
        <v>138</v>
      </c>
      <c r="B651" s="18">
        <v>36616</v>
      </c>
      <c r="C651" s="18">
        <v>40178</v>
      </c>
      <c r="D651">
        <v>23</v>
      </c>
      <c r="F651">
        <v>10</v>
      </c>
      <c r="H651" t="s">
        <v>9</v>
      </c>
      <c r="I651" t="s">
        <v>11</v>
      </c>
      <c r="J651" s="3">
        <f t="shared" si="14"/>
        <v>10</v>
      </c>
      <c r="K651">
        <v>0.5</v>
      </c>
    </row>
    <row r="652" spans="1:12" x14ac:dyDescent="0.15">
      <c r="A652" t="s">
        <v>166</v>
      </c>
      <c r="B652" s="18">
        <v>36616</v>
      </c>
      <c r="C652" s="18">
        <v>40178</v>
      </c>
      <c r="D652" s="5"/>
      <c r="F652">
        <v>10</v>
      </c>
      <c r="H652" t="s">
        <v>9</v>
      </c>
      <c r="I652" t="s">
        <v>15</v>
      </c>
      <c r="J652" s="3">
        <f t="shared" si="14"/>
        <v>10</v>
      </c>
      <c r="L652" t="s">
        <v>252</v>
      </c>
    </row>
    <row r="653" spans="1:12" x14ac:dyDescent="0.15">
      <c r="A653" t="s">
        <v>139</v>
      </c>
      <c r="B653" s="18">
        <v>36616</v>
      </c>
      <c r="C653" s="18">
        <v>40178</v>
      </c>
      <c r="D653">
        <v>66</v>
      </c>
      <c r="F653">
        <v>10</v>
      </c>
      <c r="H653" t="s">
        <v>9</v>
      </c>
      <c r="I653" t="s">
        <v>11</v>
      </c>
      <c r="J653" s="3">
        <f t="shared" si="14"/>
        <v>10</v>
      </c>
      <c r="K653">
        <v>0.4</v>
      </c>
    </row>
    <row r="654" spans="1:12" x14ac:dyDescent="0.15">
      <c r="A654" t="s">
        <v>142</v>
      </c>
      <c r="B654" s="18">
        <v>33358</v>
      </c>
      <c r="C654" s="18">
        <v>40178</v>
      </c>
      <c r="D654">
        <v>93.5</v>
      </c>
      <c r="E654">
        <v>13.5</v>
      </c>
      <c r="F654">
        <v>10</v>
      </c>
      <c r="H654" t="s">
        <v>9</v>
      </c>
      <c r="I654" t="s">
        <v>11</v>
      </c>
      <c r="J654" s="3">
        <f t="shared" si="14"/>
        <v>19</v>
      </c>
      <c r="K654">
        <v>0.4</v>
      </c>
    </row>
    <row r="655" spans="1:12" x14ac:dyDescent="0.15">
      <c r="A655" t="s">
        <v>175</v>
      </c>
      <c r="B655" s="18">
        <v>34059</v>
      </c>
      <c r="C655" s="18">
        <v>40178</v>
      </c>
      <c r="D655">
        <v>53</v>
      </c>
      <c r="E655">
        <v>16</v>
      </c>
      <c r="F655">
        <v>1</v>
      </c>
      <c r="H655" t="s">
        <v>176</v>
      </c>
      <c r="I655" t="s">
        <v>177</v>
      </c>
      <c r="J655" s="3">
        <f t="shared" ref="J655:J718" si="15">YEAR(C655)-YEAR(B655)</f>
        <v>17</v>
      </c>
      <c r="K655">
        <v>0.2</v>
      </c>
    </row>
    <row r="656" spans="1:12" x14ac:dyDescent="0.15">
      <c r="A656" t="s">
        <v>178</v>
      </c>
      <c r="B656" s="18">
        <v>34059</v>
      </c>
      <c r="C656" s="18">
        <v>40178</v>
      </c>
      <c r="D656">
        <v>38.5</v>
      </c>
      <c r="E656">
        <v>10.4</v>
      </c>
      <c r="F656">
        <v>1</v>
      </c>
      <c r="H656" t="s">
        <v>176</v>
      </c>
      <c r="I656" t="s">
        <v>177</v>
      </c>
      <c r="J656" s="3">
        <f t="shared" si="15"/>
        <v>17</v>
      </c>
      <c r="K656">
        <v>0.7</v>
      </c>
    </row>
    <row r="657" spans="1:11" x14ac:dyDescent="0.15">
      <c r="A657" t="s">
        <v>179</v>
      </c>
      <c r="B657" s="18">
        <v>34059</v>
      </c>
      <c r="C657" s="18">
        <v>40178</v>
      </c>
      <c r="D657">
        <v>33</v>
      </c>
      <c r="E657">
        <v>10</v>
      </c>
      <c r="F657">
        <v>1</v>
      </c>
      <c r="H657" t="s">
        <v>176</v>
      </c>
      <c r="I657" t="s">
        <v>180</v>
      </c>
      <c r="J657" s="3">
        <f t="shared" si="15"/>
        <v>17</v>
      </c>
      <c r="K657">
        <v>1</v>
      </c>
    </row>
    <row r="658" spans="1:11" x14ac:dyDescent="0.15">
      <c r="A658" t="s">
        <v>181</v>
      </c>
      <c r="B658" s="18">
        <v>34059</v>
      </c>
      <c r="C658" s="18">
        <v>40178</v>
      </c>
      <c r="D658">
        <v>33</v>
      </c>
      <c r="E658">
        <v>8.9</v>
      </c>
      <c r="F658">
        <v>2</v>
      </c>
      <c r="H658" t="s">
        <v>176</v>
      </c>
      <c r="I658" t="s">
        <v>10</v>
      </c>
      <c r="J658" s="3">
        <f t="shared" si="15"/>
        <v>17</v>
      </c>
      <c r="K658">
        <v>0.8</v>
      </c>
    </row>
    <row r="659" spans="1:11" x14ac:dyDescent="0.15">
      <c r="A659" t="s">
        <v>182</v>
      </c>
      <c r="B659" s="18">
        <v>34059</v>
      </c>
      <c r="C659" s="18">
        <v>40178</v>
      </c>
      <c r="D659">
        <v>34.5</v>
      </c>
      <c r="F659">
        <v>2</v>
      </c>
      <c r="H659" t="s">
        <v>176</v>
      </c>
      <c r="I659" t="s">
        <v>16</v>
      </c>
      <c r="J659" s="3">
        <f t="shared" si="15"/>
        <v>17</v>
      </c>
      <c r="K659">
        <v>0.3</v>
      </c>
    </row>
    <row r="660" spans="1:11" x14ac:dyDescent="0.15">
      <c r="A660" t="s">
        <v>183</v>
      </c>
      <c r="B660" s="18">
        <v>34059</v>
      </c>
      <c r="C660" s="18">
        <v>40178</v>
      </c>
      <c r="D660">
        <v>45.5</v>
      </c>
      <c r="E660">
        <v>11.7</v>
      </c>
      <c r="F660">
        <v>2</v>
      </c>
      <c r="H660" t="s">
        <v>176</v>
      </c>
      <c r="I660" t="s">
        <v>10</v>
      </c>
      <c r="J660" s="3">
        <f t="shared" si="15"/>
        <v>17</v>
      </c>
      <c r="K660">
        <v>0.7</v>
      </c>
    </row>
    <row r="661" spans="1:11" x14ac:dyDescent="0.15">
      <c r="A661" t="s">
        <v>184</v>
      </c>
      <c r="B661" s="18">
        <v>34059</v>
      </c>
      <c r="C661" s="18">
        <v>40178</v>
      </c>
      <c r="D661">
        <v>59.5</v>
      </c>
      <c r="E661">
        <v>13.9</v>
      </c>
      <c r="F661">
        <v>3</v>
      </c>
      <c r="H661" t="s">
        <v>176</v>
      </c>
      <c r="I661" t="s">
        <v>177</v>
      </c>
      <c r="J661" s="3">
        <f t="shared" si="15"/>
        <v>17</v>
      </c>
      <c r="K661">
        <v>0.1</v>
      </c>
    </row>
    <row r="662" spans="1:11" x14ac:dyDescent="0.15">
      <c r="A662" t="s">
        <v>185</v>
      </c>
      <c r="B662" s="18">
        <v>34059</v>
      </c>
      <c r="C662" s="18">
        <v>40178</v>
      </c>
      <c r="D662">
        <v>21.5</v>
      </c>
      <c r="F662">
        <v>3</v>
      </c>
      <c r="H662" t="s">
        <v>176</v>
      </c>
      <c r="I662" t="s">
        <v>180</v>
      </c>
      <c r="J662" s="3">
        <f t="shared" si="15"/>
        <v>17</v>
      </c>
      <c r="K662">
        <v>1</v>
      </c>
    </row>
    <row r="663" spans="1:11" x14ac:dyDescent="0.15">
      <c r="A663" t="s">
        <v>186</v>
      </c>
      <c r="B663" s="18">
        <v>34059</v>
      </c>
      <c r="C663" s="18">
        <v>40178</v>
      </c>
      <c r="D663">
        <v>71.5</v>
      </c>
      <c r="E663">
        <v>21</v>
      </c>
      <c r="F663">
        <v>3</v>
      </c>
      <c r="H663" t="s">
        <v>176</v>
      </c>
      <c r="I663" t="s">
        <v>177</v>
      </c>
      <c r="J663" s="3">
        <f t="shared" si="15"/>
        <v>17</v>
      </c>
      <c r="K663">
        <v>0</v>
      </c>
    </row>
    <row r="664" spans="1:11" x14ac:dyDescent="0.15">
      <c r="A664" t="s">
        <v>187</v>
      </c>
      <c r="B664" s="18">
        <v>34059</v>
      </c>
      <c r="C664" s="18">
        <v>40178</v>
      </c>
      <c r="D664">
        <v>63.5</v>
      </c>
      <c r="E664">
        <v>16.5</v>
      </c>
      <c r="F664">
        <v>3</v>
      </c>
      <c r="H664" t="s">
        <v>176</v>
      </c>
      <c r="I664" t="s">
        <v>16</v>
      </c>
      <c r="J664" s="3">
        <f t="shared" si="15"/>
        <v>17</v>
      </c>
      <c r="K664">
        <v>0.6</v>
      </c>
    </row>
    <row r="665" spans="1:11" x14ac:dyDescent="0.15">
      <c r="A665" t="s">
        <v>188</v>
      </c>
      <c r="B665" s="18">
        <v>34059</v>
      </c>
      <c r="C665" s="18">
        <v>40178</v>
      </c>
      <c r="D665">
        <v>27</v>
      </c>
      <c r="F665">
        <v>3</v>
      </c>
      <c r="H665" t="s">
        <v>176</v>
      </c>
      <c r="I665" t="s">
        <v>10</v>
      </c>
      <c r="J665" s="3">
        <f t="shared" si="15"/>
        <v>17</v>
      </c>
      <c r="K665">
        <v>1</v>
      </c>
    </row>
    <row r="666" spans="1:11" x14ac:dyDescent="0.15">
      <c r="A666" t="s">
        <v>190</v>
      </c>
      <c r="B666" s="18">
        <v>34059</v>
      </c>
      <c r="C666" s="18">
        <v>40178</v>
      </c>
      <c r="D666">
        <v>35</v>
      </c>
      <c r="F666">
        <v>3</v>
      </c>
      <c r="H666" t="s">
        <v>176</v>
      </c>
      <c r="I666" t="s">
        <v>16</v>
      </c>
      <c r="J666" s="3">
        <f t="shared" si="15"/>
        <v>17</v>
      </c>
      <c r="K666">
        <v>0.7</v>
      </c>
    </row>
    <row r="667" spans="1:11" x14ac:dyDescent="0.15">
      <c r="A667" t="s">
        <v>191</v>
      </c>
      <c r="B667" s="18">
        <v>34059</v>
      </c>
      <c r="C667" s="18">
        <v>40178</v>
      </c>
      <c r="D667">
        <v>35.5</v>
      </c>
      <c r="E667">
        <v>12.6</v>
      </c>
      <c r="F667">
        <v>4</v>
      </c>
      <c r="H667" t="s">
        <v>176</v>
      </c>
      <c r="I667" t="s">
        <v>180</v>
      </c>
      <c r="J667" s="3">
        <f t="shared" si="15"/>
        <v>17</v>
      </c>
      <c r="K667">
        <v>0.8</v>
      </c>
    </row>
    <row r="668" spans="1:11" x14ac:dyDescent="0.15">
      <c r="A668" t="s">
        <v>192</v>
      </c>
      <c r="B668" s="18">
        <v>34059</v>
      </c>
      <c r="C668" s="18">
        <v>40178</v>
      </c>
      <c r="D668">
        <v>98</v>
      </c>
      <c r="E668">
        <v>19</v>
      </c>
      <c r="F668">
        <v>4</v>
      </c>
      <c r="H668" t="s">
        <v>176</v>
      </c>
      <c r="I668" t="s">
        <v>16</v>
      </c>
      <c r="J668" s="3">
        <f t="shared" si="15"/>
        <v>17</v>
      </c>
      <c r="K668">
        <v>0</v>
      </c>
    </row>
    <row r="669" spans="1:11" x14ac:dyDescent="0.15">
      <c r="A669" t="s">
        <v>193</v>
      </c>
      <c r="B669" s="18">
        <v>34059</v>
      </c>
      <c r="C669" s="18">
        <v>40178</v>
      </c>
      <c r="D669">
        <v>66.5</v>
      </c>
      <c r="E669">
        <v>20.399999999999999</v>
      </c>
      <c r="F669">
        <v>4</v>
      </c>
      <c r="H669" t="s">
        <v>176</v>
      </c>
      <c r="I669" t="s">
        <v>177</v>
      </c>
      <c r="J669" s="3">
        <f t="shared" si="15"/>
        <v>17</v>
      </c>
      <c r="K669">
        <v>0.2</v>
      </c>
    </row>
    <row r="670" spans="1:11" x14ac:dyDescent="0.15">
      <c r="A670" t="s">
        <v>194</v>
      </c>
      <c r="B670" s="18">
        <v>34059</v>
      </c>
      <c r="C670" s="18">
        <v>40178</v>
      </c>
      <c r="D670">
        <v>43</v>
      </c>
      <c r="F670">
        <v>4</v>
      </c>
      <c r="H670" t="s">
        <v>176</v>
      </c>
      <c r="I670" t="s">
        <v>10</v>
      </c>
      <c r="J670" s="3">
        <f t="shared" si="15"/>
        <v>17</v>
      </c>
      <c r="K670">
        <v>1</v>
      </c>
    </row>
    <row r="671" spans="1:11" x14ac:dyDescent="0.15">
      <c r="A671" t="s">
        <v>195</v>
      </c>
      <c r="B671" s="18">
        <v>34059</v>
      </c>
      <c r="C671" s="18">
        <v>40178</v>
      </c>
      <c r="D671">
        <v>76</v>
      </c>
      <c r="E671">
        <v>20.100000000000001</v>
      </c>
      <c r="F671">
        <v>4</v>
      </c>
      <c r="H671" t="s">
        <v>176</v>
      </c>
      <c r="I671" t="s">
        <v>16</v>
      </c>
      <c r="J671" s="3">
        <f t="shared" si="15"/>
        <v>17</v>
      </c>
      <c r="K671">
        <v>0.1</v>
      </c>
    </row>
    <row r="672" spans="1:11" x14ac:dyDescent="0.15">
      <c r="A672" t="s">
        <v>196</v>
      </c>
      <c r="B672" s="18">
        <v>34059</v>
      </c>
      <c r="C672" s="18">
        <v>40178</v>
      </c>
      <c r="D672">
        <v>35</v>
      </c>
      <c r="E672">
        <v>14.1</v>
      </c>
      <c r="F672">
        <v>5</v>
      </c>
      <c r="H672" t="s">
        <v>176</v>
      </c>
      <c r="I672" t="s">
        <v>8</v>
      </c>
      <c r="J672" s="3">
        <f t="shared" si="15"/>
        <v>17</v>
      </c>
      <c r="K672">
        <v>0.5</v>
      </c>
    </row>
    <row r="673" spans="1:13" x14ac:dyDescent="0.15">
      <c r="A673" t="s">
        <v>197</v>
      </c>
      <c r="B673" s="18">
        <v>34059</v>
      </c>
      <c r="C673" s="18">
        <v>40178</v>
      </c>
      <c r="D673">
        <v>46</v>
      </c>
      <c r="E673">
        <v>16.5</v>
      </c>
      <c r="F673">
        <v>5</v>
      </c>
      <c r="H673" t="s">
        <v>176</v>
      </c>
      <c r="I673" t="s">
        <v>177</v>
      </c>
      <c r="J673" s="3">
        <f t="shared" si="15"/>
        <v>17</v>
      </c>
      <c r="K673">
        <v>0.3</v>
      </c>
    </row>
    <row r="674" spans="1:13" x14ac:dyDescent="0.15">
      <c r="A674" t="s">
        <v>143</v>
      </c>
      <c r="B674" s="18">
        <v>34819</v>
      </c>
      <c r="C674" s="18">
        <v>40543</v>
      </c>
      <c r="D674">
        <v>116</v>
      </c>
      <c r="E674">
        <v>26.4</v>
      </c>
      <c r="F674">
        <v>0</v>
      </c>
      <c r="G674">
        <v>4</v>
      </c>
      <c r="H674" t="s">
        <v>7</v>
      </c>
      <c r="I674" t="s">
        <v>146</v>
      </c>
      <c r="J674" s="3">
        <f t="shared" si="15"/>
        <v>16</v>
      </c>
      <c r="K674">
        <v>0</v>
      </c>
    </row>
    <row r="675" spans="1:13" x14ac:dyDescent="0.15">
      <c r="A675" t="s">
        <v>37</v>
      </c>
      <c r="B675" s="18">
        <v>34819</v>
      </c>
      <c r="C675" s="18">
        <v>40543</v>
      </c>
      <c r="D675">
        <v>52</v>
      </c>
      <c r="F675">
        <v>1</v>
      </c>
      <c r="G675">
        <v>1</v>
      </c>
      <c r="H675" t="s">
        <v>7</v>
      </c>
      <c r="I675" t="s">
        <v>146</v>
      </c>
      <c r="J675" s="3">
        <f t="shared" si="15"/>
        <v>16</v>
      </c>
      <c r="K675">
        <v>1</v>
      </c>
    </row>
    <row r="676" spans="1:13" x14ac:dyDescent="0.15">
      <c r="A676" t="s">
        <v>53</v>
      </c>
      <c r="B676" s="18">
        <v>34819</v>
      </c>
      <c r="C676" s="18">
        <v>40543</v>
      </c>
      <c r="D676">
        <v>71</v>
      </c>
      <c r="E676">
        <v>19.5</v>
      </c>
      <c r="F676">
        <v>1</v>
      </c>
      <c r="G676">
        <v>2</v>
      </c>
      <c r="H676" t="s">
        <v>7</v>
      </c>
      <c r="I676" t="s">
        <v>16</v>
      </c>
      <c r="J676" s="3">
        <f t="shared" si="15"/>
        <v>16</v>
      </c>
      <c r="K676">
        <v>0.3</v>
      </c>
    </row>
    <row r="677" spans="1:13" x14ac:dyDescent="0.15">
      <c r="A677" t="s">
        <v>45</v>
      </c>
      <c r="B677" s="18">
        <v>34819</v>
      </c>
      <c r="C677" s="18">
        <v>40543</v>
      </c>
      <c r="D677">
        <v>63</v>
      </c>
      <c r="F677">
        <v>1</v>
      </c>
      <c r="G677">
        <v>3</v>
      </c>
      <c r="H677" t="s">
        <v>7</v>
      </c>
      <c r="I677" t="s">
        <v>147</v>
      </c>
      <c r="J677" s="3">
        <f t="shared" si="15"/>
        <v>16</v>
      </c>
      <c r="K677">
        <v>1</v>
      </c>
      <c r="L677" s="3"/>
      <c r="M677" s="3"/>
    </row>
    <row r="678" spans="1:13" x14ac:dyDescent="0.15">
      <c r="A678" t="s">
        <v>34</v>
      </c>
      <c r="B678" s="18">
        <v>34819</v>
      </c>
      <c r="C678" s="18">
        <v>40543</v>
      </c>
      <c r="D678">
        <v>35</v>
      </c>
      <c r="F678">
        <v>2</v>
      </c>
      <c r="G678">
        <v>1</v>
      </c>
      <c r="H678" t="s">
        <v>7</v>
      </c>
      <c r="I678" t="s">
        <v>147</v>
      </c>
      <c r="J678" s="3">
        <f t="shared" si="15"/>
        <v>16</v>
      </c>
      <c r="K678">
        <v>1</v>
      </c>
      <c r="L678" s="3"/>
      <c r="M678" s="3"/>
    </row>
    <row r="679" spans="1:13" x14ac:dyDescent="0.15">
      <c r="A679" t="s">
        <v>50</v>
      </c>
      <c r="B679" s="18">
        <v>34819</v>
      </c>
      <c r="C679" s="18">
        <v>40543</v>
      </c>
      <c r="D679">
        <v>91</v>
      </c>
      <c r="E679">
        <v>26</v>
      </c>
      <c r="F679">
        <v>2</v>
      </c>
      <c r="G679">
        <v>3</v>
      </c>
      <c r="H679" t="s">
        <v>7</v>
      </c>
      <c r="I679" t="s">
        <v>146</v>
      </c>
      <c r="J679" s="3">
        <f t="shared" si="15"/>
        <v>16</v>
      </c>
      <c r="K679">
        <v>0.1</v>
      </c>
      <c r="L679" s="3"/>
      <c r="M679" s="3"/>
    </row>
    <row r="680" spans="1:13" x14ac:dyDescent="0.15">
      <c r="A680" t="s">
        <v>51</v>
      </c>
      <c r="B680" s="18">
        <v>34819</v>
      </c>
      <c r="C680" s="18">
        <v>40543</v>
      </c>
      <c r="D680">
        <v>76</v>
      </c>
      <c r="E680">
        <v>22.8</v>
      </c>
      <c r="F680">
        <v>2</v>
      </c>
      <c r="G680">
        <v>4</v>
      </c>
      <c r="H680" t="s">
        <v>7</v>
      </c>
      <c r="I680" t="s">
        <v>147</v>
      </c>
      <c r="J680" s="3">
        <f t="shared" si="15"/>
        <v>16</v>
      </c>
      <c r="K680">
        <v>0</v>
      </c>
      <c r="L680" s="3"/>
      <c r="M680" s="3"/>
    </row>
    <row r="681" spans="1:13" x14ac:dyDescent="0.15">
      <c r="A681" t="s">
        <v>43</v>
      </c>
      <c r="B681" s="18">
        <v>34819</v>
      </c>
      <c r="C681" s="18">
        <v>40543</v>
      </c>
      <c r="D681">
        <v>64</v>
      </c>
      <c r="F681">
        <v>3</v>
      </c>
      <c r="G681">
        <v>1</v>
      </c>
      <c r="H681" t="s">
        <v>7</v>
      </c>
      <c r="I681" t="s">
        <v>8</v>
      </c>
      <c r="J681" s="3">
        <f t="shared" si="15"/>
        <v>16</v>
      </c>
      <c r="K681">
        <v>0.9</v>
      </c>
      <c r="L681" s="3"/>
      <c r="M681" s="3"/>
    </row>
    <row r="682" spans="1:13" x14ac:dyDescent="0.15">
      <c r="A682" t="s">
        <v>46</v>
      </c>
      <c r="B682" s="18">
        <v>34819</v>
      </c>
      <c r="C682" s="18">
        <v>40543</v>
      </c>
      <c r="D682">
        <v>77</v>
      </c>
      <c r="E682">
        <v>24.3</v>
      </c>
      <c r="F682">
        <v>3</v>
      </c>
      <c r="G682">
        <v>2</v>
      </c>
      <c r="H682" t="s">
        <v>7</v>
      </c>
      <c r="I682" t="s">
        <v>146</v>
      </c>
      <c r="J682" s="3">
        <f t="shared" si="15"/>
        <v>16</v>
      </c>
      <c r="K682">
        <v>0.4</v>
      </c>
      <c r="L682" s="3"/>
      <c r="M682" s="3"/>
    </row>
    <row r="683" spans="1:13" x14ac:dyDescent="0.15">
      <c r="A683" t="s">
        <v>35</v>
      </c>
      <c r="B683" s="18">
        <v>34819</v>
      </c>
      <c r="C683" s="18">
        <v>40543</v>
      </c>
      <c r="D683">
        <v>42</v>
      </c>
      <c r="F683">
        <v>3</v>
      </c>
      <c r="G683">
        <v>3</v>
      </c>
      <c r="H683" t="s">
        <v>7</v>
      </c>
      <c r="I683" t="s">
        <v>146</v>
      </c>
      <c r="J683" s="3">
        <f t="shared" si="15"/>
        <v>16</v>
      </c>
      <c r="K683">
        <v>1</v>
      </c>
      <c r="L683" s="3"/>
      <c r="M683" s="3"/>
    </row>
    <row r="684" spans="1:13" x14ac:dyDescent="0.15">
      <c r="A684" t="s">
        <v>40</v>
      </c>
      <c r="B684" s="18">
        <v>34819</v>
      </c>
      <c r="C684" s="18">
        <v>40543</v>
      </c>
      <c r="D684">
        <v>69</v>
      </c>
      <c r="E684">
        <v>24.3</v>
      </c>
      <c r="F684">
        <v>4</v>
      </c>
      <c r="G684">
        <v>3</v>
      </c>
      <c r="H684" t="s">
        <v>7</v>
      </c>
      <c r="I684" t="s">
        <v>146</v>
      </c>
      <c r="J684" s="3">
        <f t="shared" si="15"/>
        <v>16</v>
      </c>
      <c r="K684">
        <v>0.1</v>
      </c>
      <c r="L684" s="3"/>
      <c r="M684" s="3"/>
    </row>
    <row r="685" spans="1:13" x14ac:dyDescent="0.15">
      <c r="A685" t="s">
        <v>44</v>
      </c>
      <c r="B685" s="18">
        <v>34819</v>
      </c>
      <c r="C685" s="18">
        <v>40543</v>
      </c>
      <c r="D685">
        <v>56</v>
      </c>
      <c r="F685">
        <v>4</v>
      </c>
      <c r="G685">
        <v>5</v>
      </c>
      <c r="H685" t="s">
        <v>7</v>
      </c>
      <c r="I685" t="s">
        <v>147</v>
      </c>
      <c r="J685" s="3">
        <f t="shared" si="15"/>
        <v>16</v>
      </c>
      <c r="K685">
        <v>0.9</v>
      </c>
      <c r="L685" s="3"/>
      <c r="M685" s="3"/>
    </row>
    <row r="686" spans="1:13" x14ac:dyDescent="0.15">
      <c r="A686" t="s">
        <v>39</v>
      </c>
      <c r="B686" s="18">
        <v>34819</v>
      </c>
      <c r="C686" s="18">
        <v>40543</v>
      </c>
      <c r="D686">
        <v>40</v>
      </c>
      <c r="F686">
        <v>5</v>
      </c>
      <c r="G686">
        <v>2</v>
      </c>
      <c r="H686" t="s">
        <v>7</v>
      </c>
      <c r="I686" t="s">
        <v>148</v>
      </c>
      <c r="J686" s="3">
        <f t="shared" si="15"/>
        <v>16</v>
      </c>
      <c r="K686">
        <v>0.9</v>
      </c>
      <c r="L686" s="3"/>
      <c r="M686" s="3"/>
    </row>
    <row r="687" spans="1:13" x14ac:dyDescent="0.15">
      <c r="A687" t="s">
        <v>49</v>
      </c>
      <c r="B687" s="18">
        <v>34819</v>
      </c>
      <c r="C687" s="18">
        <v>40543</v>
      </c>
      <c r="D687">
        <v>76</v>
      </c>
      <c r="E687">
        <v>22.5</v>
      </c>
      <c r="F687">
        <v>5</v>
      </c>
      <c r="G687">
        <v>3</v>
      </c>
      <c r="H687" t="s">
        <v>7</v>
      </c>
      <c r="I687" t="s">
        <v>8</v>
      </c>
      <c r="J687" s="3">
        <f t="shared" si="15"/>
        <v>16</v>
      </c>
      <c r="K687">
        <v>0.1</v>
      </c>
      <c r="L687" s="3"/>
      <c r="M687" s="3"/>
    </row>
    <row r="688" spans="1:13" x14ac:dyDescent="0.15">
      <c r="A688" t="s">
        <v>27</v>
      </c>
      <c r="B688" s="18">
        <v>34819</v>
      </c>
      <c r="C688" s="18">
        <v>40543</v>
      </c>
      <c r="D688" s="5"/>
      <c r="F688">
        <v>5</v>
      </c>
      <c r="G688">
        <v>4</v>
      </c>
      <c r="H688" t="s">
        <v>7</v>
      </c>
      <c r="I688" t="s">
        <v>16</v>
      </c>
      <c r="J688" s="3">
        <f t="shared" si="15"/>
        <v>16</v>
      </c>
      <c r="K688" s="5"/>
      <c r="L688" t="s">
        <v>252</v>
      </c>
      <c r="M688" s="3"/>
    </row>
    <row r="689" spans="1:11" x14ac:dyDescent="0.15">
      <c r="A689" t="s">
        <v>23</v>
      </c>
      <c r="B689" s="18">
        <v>34819</v>
      </c>
      <c r="C689" s="18">
        <v>40543</v>
      </c>
      <c r="D689">
        <v>12</v>
      </c>
      <c r="F689">
        <v>6</v>
      </c>
      <c r="G689">
        <v>1</v>
      </c>
      <c r="H689" t="s">
        <v>7</v>
      </c>
      <c r="I689" t="s">
        <v>16</v>
      </c>
      <c r="J689" s="3">
        <f t="shared" si="15"/>
        <v>16</v>
      </c>
      <c r="K689">
        <v>0.9</v>
      </c>
    </row>
    <row r="690" spans="1:11" x14ac:dyDescent="0.15">
      <c r="A690" t="s">
        <v>54</v>
      </c>
      <c r="B690" s="18">
        <v>34819</v>
      </c>
      <c r="C690" s="18">
        <v>40543</v>
      </c>
      <c r="D690">
        <v>88</v>
      </c>
      <c r="E690">
        <v>23.2</v>
      </c>
      <c r="F690">
        <v>6</v>
      </c>
      <c r="G690">
        <v>5</v>
      </c>
      <c r="H690" t="s">
        <v>7</v>
      </c>
      <c r="I690" t="s">
        <v>8</v>
      </c>
      <c r="J690" s="3">
        <f t="shared" si="15"/>
        <v>16</v>
      </c>
      <c r="K690">
        <v>0.4</v>
      </c>
    </row>
    <row r="691" spans="1:11" x14ac:dyDescent="0.15">
      <c r="A691" t="s">
        <v>24</v>
      </c>
      <c r="B691" s="18">
        <v>34819</v>
      </c>
      <c r="C691" s="18">
        <v>40543</v>
      </c>
      <c r="D691">
        <v>15.5</v>
      </c>
      <c r="F691">
        <v>6</v>
      </c>
      <c r="G691">
        <v>6</v>
      </c>
      <c r="H691" t="s">
        <v>7</v>
      </c>
      <c r="I691" t="s">
        <v>16</v>
      </c>
      <c r="J691" s="3">
        <f t="shared" si="15"/>
        <v>16</v>
      </c>
      <c r="K691">
        <v>1</v>
      </c>
    </row>
    <row r="692" spans="1:11" x14ac:dyDescent="0.15">
      <c r="A692" t="s">
        <v>31</v>
      </c>
      <c r="B692" s="18">
        <v>34819</v>
      </c>
      <c r="C692" s="18">
        <v>40543</v>
      </c>
      <c r="D692">
        <v>35</v>
      </c>
      <c r="F692">
        <v>7</v>
      </c>
      <c r="G692">
        <v>2</v>
      </c>
      <c r="H692" t="s">
        <v>7</v>
      </c>
      <c r="I692" t="s">
        <v>147</v>
      </c>
      <c r="J692" s="3">
        <f t="shared" si="15"/>
        <v>16</v>
      </c>
      <c r="K692">
        <v>0.8</v>
      </c>
    </row>
    <row r="693" spans="1:11" x14ac:dyDescent="0.15">
      <c r="A693" t="s">
        <v>48</v>
      </c>
      <c r="B693" s="18">
        <v>34819</v>
      </c>
      <c r="C693" s="18">
        <v>40543</v>
      </c>
      <c r="D693">
        <v>64</v>
      </c>
      <c r="F693">
        <v>7</v>
      </c>
      <c r="G693">
        <v>3</v>
      </c>
      <c r="H693" t="s">
        <v>7</v>
      </c>
      <c r="I693" t="s">
        <v>146</v>
      </c>
      <c r="J693" s="3">
        <f t="shared" si="15"/>
        <v>16</v>
      </c>
      <c r="K693">
        <v>0.1</v>
      </c>
    </row>
    <row r="694" spans="1:11" x14ac:dyDescent="0.15">
      <c r="A694" t="s">
        <v>26</v>
      </c>
      <c r="B694" s="18">
        <v>34819</v>
      </c>
      <c r="C694" s="18">
        <v>40543</v>
      </c>
      <c r="D694">
        <v>27.5</v>
      </c>
      <c r="F694">
        <v>7</v>
      </c>
      <c r="G694">
        <v>4</v>
      </c>
      <c r="H694" t="s">
        <v>7</v>
      </c>
      <c r="I694" t="s">
        <v>16</v>
      </c>
      <c r="J694" s="3">
        <f t="shared" si="15"/>
        <v>16</v>
      </c>
      <c r="K694">
        <v>1</v>
      </c>
    </row>
    <row r="695" spans="1:11" x14ac:dyDescent="0.15">
      <c r="A695" t="s">
        <v>28</v>
      </c>
      <c r="B695" s="18">
        <v>34819</v>
      </c>
      <c r="C695" s="18">
        <v>40543</v>
      </c>
      <c r="D695">
        <v>29</v>
      </c>
      <c r="F695">
        <v>7</v>
      </c>
      <c r="G695">
        <v>5</v>
      </c>
      <c r="H695" t="s">
        <v>7</v>
      </c>
      <c r="I695" t="s">
        <v>16</v>
      </c>
      <c r="J695" s="3">
        <f t="shared" si="15"/>
        <v>16</v>
      </c>
      <c r="K695">
        <v>1</v>
      </c>
    </row>
    <row r="696" spans="1:11" x14ac:dyDescent="0.15">
      <c r="A696" t="s">
        <v>41</v>
      </c>
      <c r="B696" s="18">
        <v>34819</v>
      </c>
      <c r="C696" s="18">
        <v>40543</v>
      </c>
      <c r="D696">
        <v>71</v>
      </c>
      <c r="E696">
        <v>24</v>
      </c>
      <c r="F696">
        <v>7</v>
      </c>
      <c r="G696">
        <v>6</v>
      </c>
      <c r="H696" t="s">
        <v>7</v>
      </c>
      <c r="I696" t="s">
        <v>146</v>
      </c>
      <c r="J696" s="3">
        <f t="shared" si="15"/>
        <v>16</v>
      </c>
      <c r="K696">
        <v>0</v>
      </c>
    </row>
    <row r="697" spans="1:11" x14ac:dyDescent="0.15">
      <c r="A697" t="s">
        <v>29</v>
      </c>
      <c r="B697" s="18">
        <v>34819</v>
      </c>
      <c r="C697" s="18">
        <v>40543</v>
      </c>
      <c r="D697">
        <v>30</v>
      </c>
      <c r="F697">
        <v>8</v>
      </c>
      <c r="G697">
        <v>2</v>
      </c>
      <c r="H697" t="s">
        <v>7</v>
      </c>
      <c r="I697" t="s">
        <v>16</v>
      </c>
      <c r="J697" s="3">
        <f t="shared" si="15"/>
        <v>16</v>
      </c>
      <c r="K697">
        <v>0.8</v>
      </c>
    </row>
    <row r="698" spans="1:11" x14ac:dyDescent="0.15">
      <c r="A698" t="s">
        <v>47</v>
      </c>
      <c r="B698" s="18">
        <v>34819</v>
      </c>
      <c r="C698" s="18">
        <v>40543</v>
      </c>
      <c r="D698">
        <v>71</v>
      </c>
      <c r="F698">
        <v>8</v>
      </c>
      <c r="G698">
        <v>4</v>
      </c>
      <c r="H698" t="s">
        <v>7</v>
      </c>
      <c r="I698" t="s">
        <v>146</v>
      </c>
      <c r="J698" s="3">
        <f t="shared" si="15"/>
        <v>16</v>
      </c>
      <c r="K698">
        <v>0.2</v>
      </c>
    </row>
    <row r="699" spans="1:11" x14ac:dyDescent="0.15">
      <c r="A699" t="s">
        <v>52</v>
      </c>
      <c r="B699" s="18">
        <v>34819</v>
      </c>
      <c r="C699" s="18">
        <v>40543</v>
      </c>
      <c r="D699">
        <v>85</v>
      </c>
      <c r="E699">
        <v>23.2</v>
      </c>
      <c r="F699">
        <v>8</v>
      </c>
      <c r="G699">
        <v>6</v>
      </c>
      <c r="H699" t="s">
        <v>7</v>
      </c>
      <c r="I699" t="s">
        <v>8</v>
      </c>
      <c r="J699" s="3">
        <f t="shared" si="15"/>
        <v>16</v>
      </c>
      <c r="K699">
        <v>0.2</v>
      </c>
    </row>
    <row r="700" spans="1:11" x14ac:dyDescent="0.15">
      <c r="A700" t="s">
        <v>36</v>
      </c>
      <c r="B700" s="18">
        <v>34819</v>
      </c>
      <c r="C700" s="18">
        <v>40543</v>
      </c>
      <c r="D700">
        <v>42</v>
      </c>
      <c r="E700">
        <v>14.8</v>
      </c>
      <c r="F700">
        <v>8</v>
      </c>
      <c r="G700">
        <v>8</v>
      </c>
      <c r="H700" t="s">
        <v>7</v>
      </c>
      <c r="I700" t="s">
        <v>16</v>
      </c>
      <c r="J700" s="3">
        <f t="shared" si="15"/>
        <v>16</v>
      </c>
      <c r="K700">
        <v>0.5</v>
      </c>
    </row>
    <row r="701" spans="1:11" x14ac:dyDescent="0.15">
      <c r="A701" t="s">
        <v>38</v>
      </c>
      <c r="B701" s="18">
        <v>34819</v>
      </c>
      <c r="C701" s="18">
        <v>40543</v>
      </c>
      <c r="D701">
        <v>50</v>
      </c>
      <c r="F701">
        <v>9</v>
      </c>
      <c r="G701">
        <v>4</v>
      </c>
      <c r="H701" t="s">
        <v>7</v>
      </c>
      <c r="I701" t="s">
        <v>146</v>
      </c>
      <c r="J701" s="3">
        <f t="shared" si="15"/>
        <v>16</v>
      </c>
      <c r="K701">
        <v>0.5</v>
      </c>
    </row>
    <row r="702" spans="1:11" x14ac:dyDescent="0.15">
      <c r="A702" t="s">
        <v>33</v>
      </c>
      <c r="B702" s="18">
        <v>34819</v>
      </c>
      <c r="C702" s="18">
        <v>40543</v>
      </c>
      <c r="D702">
        <v>42</v>
      </c>
      <c r="F702">
        <v>9</v>
      </c>
      <c r="G702">
        <v>5</v>
      </c>
      <c r="H702" t="s">
        <v>7</v>
      </c>
      <c r="I702" t="s">
        <v>8</v>
      </c>
      <c r="J702" s="3">
        <f t="shared" si="15"/>
        <v>16</v>
      </c>
      <c r="K702">
        <v>0.9</v>
      </c>
    </row>
    <row r="703" spans="1:11" x14ac:dyDescent="0.15">
      <c r="A703" t="s">
        <v>42</v>
      </c>
      <c r="B703" s="18">
        <v>34819</v>
      </c>
      <c r="C703" s="18">
        <v>40543</v>
      </c>
      <c r="D703">
        <v>65</v>
      </c>
      <c r="F703">
        <v>9</v>
      </c>
      <c r="G703">
        <v>6</v>
      </c>
      <c r="H703" t="s">
        <v>7</v>
      </c>
      <c r="I703" t="s">
        <v>146</v>
      </c>
      <c r="J703" s="3">
        <f t="shared" si="15"/>
        <v>16</v>
      </c>
      <c r="K703">
        <v>0.1</v>
      </c>
    </row>
    <row r="704" spans="1:11" x14ac:dyDescent="0.15">
      <c r="A704" t="s">
        <v>30</v>
      </c>
      <c r="B704" s="18">
        <v>34819</v>
      </c>
      <c r="C704" s="18">
        <v>40543</v>
      </c>
      <c r="D704">
        <v>37</v>
      </c>
      <c r="F704">
        <v>9</v>
      </c>
      <c r="G704">
        <v>7</v>
      </c>
      <c r="H704" t="s">
        <v>7</v>
      </c>
      <c r="I704" t="s">
        <v>146</v>
      </c>
      <c r="J704" s="3">
        <f t="shared" si="15"/>
        <v>16</v>
      </c>
      <c r="K704">
        <v>1</v>
      </c>
    </row>
    <row r="705" spans="1:11" x14ac:dyDescent="0.15">
      <c r="A705" t="s">
        <v>32</v>
      </c>
      <c r="B705" s="18">
        <v>34819</v>
      </c>
      <c r="C705" s="18">
        <v>40543</v>
      </c>
      <c r="D705">
        <v>43</v>
      </c>
      <c r="F705">
        <v>9</v>
      </c>
      <c r="G705">
        <v>8</v>
      </c>
      <c r="H705" t="s">
        <v>7</v>
      </c>
      <c r="I705" t="s">
        <v>147</v>
      </c>
      <c r="J705" s="3">
        <f t="shared" si="15"/>
        <v>16</v>
      </c>
      <c r="K705">
        <v>0.8</v>
      </c>
    </row>
    <row r="706" spans="1:11" x14ac:dyDescent="0.15">
      <c r="A706" t="s">
        <v>25</v>
      </c>
      <c r="B706" s="18">
        <v>34819</v>
      </c>
      <c r="C706" s="18">
        <v>40543</v>
      </c>
      <c r="D706">
        <v>28</v>
      </c>
      <c r="F706">
        <v>10</v>
      </c>
      <c r="G706">
        <v>4</v>
      </c>
      <c r="H706" t="s">
        <v>7</v>
      </c>
      <c r="I706" t="s">
        <v>16</v>
      </c>
      <c r="J706" s="3">
        <f t="shared" si="15"/>
        <v>16</v>
      </c>
      <c r="K706">
        <v>1</v>
      </c>
    </row>
    <row r="707" spans="1:11" x14ac:dyDescent="0.15">
      <c r="A707" t="s">
        <v>160</v>
      </c>
      <c r="B707" s="18">
        <v>34819</v>
      </c>
      <c r="C707" s="18">
        <v>40543</v>
      </c>
      <c r="D707">
        <v>31.5</v>
      </c>
      <c r="F707">
        <v>10</v>
      </c>
      <c r="G707">
        <v>9</v>
      </c>
      <c r="H707" t="s">
        <v>7</v>
      </c>
      <c r="I707" t="s">
        <v>8</v>
      </c>
      <c r="J707" s="3">
        <f t="shared" si="15"/>
        <v>16</v>
      </c>
      <c r="K707">
        <v>1</v>
      </c>
    </row>
    <row r="708" spans="1:11" x14ac:dyDescent="0.15">
      <c r="A708" t="s">
        <v>161</v>
      </c>
      <c r="B708" s="18">
        <v>34819</v>
      </c>
      <c r="C708" s="18">
        <v>40543</v>
      </c>
      <c r="D708">
        <v>23</v>
      </c>
      <c r="F708">
        <v>10</v>
      </c>
      <c r="G708">
        <v>9</v>
      </c>
      <c r="H708" t="s">
        <v>7</v>
      </c>
      <c r="I708" t="s">
        <v>8</v>
      </c>
      <c r="J708" s="3">
        <f t="shared" si="15"/>
        <v>16</v>
      </c>
      <c r="K708">
        <v>0.8</v>
      </c>
    </row>
    <row r="709" spans="1:11" x14ac:dyDescent="0.15">
      <c r="A709" t="s">
        <v>55</v>
      </c>
      <c r="B709" s="18">
        <v>35246</v>
      </c>
      <c r="C709" s="18">
        <v>40543</v>
      </c>
      <c r="D709">
        <v>77</v>
      </c>
      <c r="F709">
        <v>0</v>
      </c>
      <c r="H709" t="s">
        <v>9</v>
      </c>
      <c r="I709" t="s">
        <v>10</v>
      </c>
      <c r="J709" s="3">
        <f t="shared" si="15"/>
        <v>15</v>
      </c>
      <c r="K709">
        <v>0.3</v>
      </c>
    </row>
    <row r="710" spans="1:11" x14ac:dyDescent="0.15">
      <c r="A710" t="s">
        <v>56</v>
      </c>
      <c r="B710" s="18">
        <v>35246</v>
      </c>
      <c r="C710" s="18">
        <v>40543</v>
      </c>
      <c r="D710">
        <v>15.5</v>
      </c>
      <c r="F710">
        <v>0</v>
      </c>
      <c r="H710" t="s">
        <v>9</v>
      </c>
      <c r="I710" t="s">
        <v>15</v>
      </c>
      <c r="J710" s="3">
        <f t="shared" si="15"/>
        <v>15</v>
      </c>
      <c r="K710">
        <v>1</v>
      </c>
    </row>
    <row r="711" spans="1:11" x14ac:dyDescent="0.15">
      <c r="A711" t="s">
        <v>140</v>
      </c>
      <c r="B711" s="18">
        <v>35246</v>
      </c>
      <c r="C711" s="18">
        <v>40543</v>
      </c>
      <c r="D711">
        <v>76.5</v>
      </c>
      <c r="F711">
        <v>0</v>
      </c>
      <c r="H711" t="s">
        <v>9</v>
      </c>
      <c r="I711" t="s">
        <v>11</v>
      </c>
      <c r="J711" s="3">
        <f t="shared" si="15"/>
        <v>15</v>
      </c>
      <c r="K711">
        <v>0.1</v>
      </c>
    </row>
    <row r="712" spans="1:11" x14ac:dyDescent="0.15">
      <c r="A712" t="s">
        <v>141</v>
      </c>
      <c r="B712" s="18">
        <v>35246</v>
      </c>
      <c r="C712" s="18">
        <v>40543</v>
      </c>
      <c r="D712">
        <v>84</v>
      </c>
      <c r="F712">
        <v>0</v>
      </c>
      <c r="H712" t="s">
        <v>9</v>
      </c>
      <c r="I712" t="s">
        <v>11</v>
      </c>
      <c r="J712" s="3">
        <f t="shared" si="15"/>
        <v>15</v>
      </c>
      <c r="K712">
        <v>0.1</v>
      </c>
    </row>
    <row r="713" spans="1:11" x14ac:dyDescent="0.15">
      <c r="A713" t="s">
        <v>57</v>
      </c>
      <c r="B713" s="18">
        <v>36616</v>
      </c>
      <c r="C713" s="18">
        <v>40543</v>
      </c>
      <c r="D713">
        <v>77</v>
      </c>
      <c r="E713">
        <v>12.75</v>
      </c>
      <c r="F713">
        <v>1</v>
      </c>
      <c r="H713" t="s">
        <v>9</v>
      </c>
      <c r="I713" t="s">
        <v>11</v>
      </c>
      <c r="J713" s="3">
        <f t="shared" si="15"/>
        <v>11</v>
      </c>
      <c r="K713">
        <v>0.1</v>
      </c>
    </row>
    <row r="714" spans="1:11" x14ac:dyDescent="0.15">
      <c r="A714" t="s">
        <v>58</v>
      </c>
      <c r="B714" s="18">
        <v>36616</v>
      </c>
      <c r="C714" s="18">
        <v>40543</v>
      </c>
      <c r="D714">
        <v>55</v>
      </c>
      <c r="E714">
        <v>10.3</v>
      </c>
      <c r="F714">
        <v>1</v>
      </c>
      <c r="H714" t="s">
        <v>9</v>
      </c>
      <c r="I714" t="s">
        <v>11</v>
      </c>
      <c r="J714" s="3">
        <f t="shared" si="15"/>
        <v>11</v>
      </c>
      <c r="K714">
        <v>0.4</v>
      </c>
    </row>
    <row r="715" spans="1:11" x14ac:dyDescent="0.15">
      <c r="A715" t="s">
        <v>59</v>
      </c>
      <c r="B715" s="18">
        <v>36616</v>
      </c>
      <c r="C715" s="18">
        <v>40543</v>
      </c>
      <c r="D715">
        <v>21</v>
      </c>
      <c r="E715">
        <v>4.8</v>
      </c>
      <c r="F715">
        <v>1</v>
      </c>
      <c r="H715" t="s">
        <v>9</v>
      </c>
      <c r="I715" t="s">
        <v>12</v>
      </c>
      <c r="J715" s="3">
        <f t="shared" si="15"/>
        <v>11</v>
      </c>
      <c r="K715">
        <v>0.2</v>
      </c>
    </row>
    <row r="716" spans="1:11" x14ac:dyDescent="0.15">
      <c r="A716" t="s">
        <v>60</v>
      </c>
      <c r="B716" s="18">
        <v>36616</v>
      </c>
      <c r="C716" s="18">
        <v>40543</v>
      </c>
      <c r="D716">
        <v>28</v>
      </c>
      <c r="F716">
        <v>1</v>
      </c>
      <c r="H716" t="s">
        <v>9</v>
      </c>
      <c r="I716" t="s">
        <v>11</v>
      </c>
      <c r="J716" s="3">
        <f t="shared" si="15"/>
        <v>11</v>
      </c>
      <c r="K716">
        <v>0.4</v>
      </c>
    </row>
    <row r="717" spans="1:11" x14ac:dyDescent="0.15">
      <c r="A717" t="s">
        <v>61</v>
      </c>
      <c r="B717" s="18">
        <v>36616</v>
      </c>
      <c r="C717" s="18">
        <v>40543</v>
      </c>
      <c r="D717">
        <v>28</v>
      </c>
      <c r="F717">
        <v>1</v>
      </c>
      <c r="H717" t="s">
        <v>9</v>
      </c>
      <c r="I717" t="s">
        <v>12</v>
      </c>
      <c r="J717" s="3">
        <f t="shared" si="15"/>
        <v>11</v>
      </c>
      <c r="K717">
        <v>0.6</v>
      </c>
    </row>
    <row r="718" spans="1:11" x14ac:dyDescent="0.15">
      <c r="A718" t="s">
        <v>62</v>
      </c>
      <c r="B718" s="18">
        <v>36616</v>
      </c>
      <c r="C718" s="18">
        <v>40543</v>
      </c>
      <c r="D718">
        <v>50</v>
      </c>
      <c r="F718">
        <v>1</v>
      </c>
      <c r="H718" t="s">
        <v>9</v>
      </c>
      <c r="I718" t="s">
        <v>12</v>
      </c>
      <c r="J718" s="3">
        <f t="shared" si="15"/>
        <v>11</v>
      </c>
      <c r="K718">
        <v>0.1</v>
      </c>
    </row>
    <row r="719" spans="1:11" x14ac:dyDescent="0.15">
      <c r="A719" t="s">
        <v>63</v>
      </c>
      <c r="B719" s="18">
        <v>36616</v>
      </c>
      <c r="C719" s="18">
        <v>40543</v>
      </c>
      <c r="D719">
        <v>15</v>
      </c>
      <c r="F719">
        <v>2</v>
      </c>
      <c r="H719" t="s">
        <v>9</v>
      </c>
      <c r="I719" t="s">
        <v>10</v>
      </c>
      <c r="J719" s="3">
        <f t="shared" ref="J719:J782" si="16">YEAR(C719)-YEAR(B719)</f>
        <v>11</v>
      </c>
      <c r="K719">
        <v>0.7</v>
      </c>
    </row>
    <row r="720" spans="1:11" x14ac:dyDescent="0.15">
      <c r="A720" t="s">
        <v>64</v>
      </c>
      <c r="B720" s="18">
        <v>36616</v>
      </c>
      <c r="C720" s="18">
        <v>40543</v>
      </c>
      <c r="D720">
        <v>15.5</v>
      </c>
      <c r="F720">
        <v>2</v>
      </c>
      <c r="H720" t="s">
        <v>9</v>
      </c>
      <c r="I720" t="s">
        <v>10</v>
      </c>
      <c r="J720" s="3">
        <f t="shared" si="16"/>
        <v>11</v>
      </c>
      <c r="K720">
        <v>0.3</v>
      </c>
    </row>
    <row r="721" spans="1:11" x14ac:dyDescent="0.15">
      <c r="A721" t="s">
        <v>65</v>
      </c>
      <c r="B721" s="18">
        <v>36616</v>
      </c>
      <c r="C721" s="18">
        <v>40543</v>
      </c>
      <c r="D721">
        <v>31</v>
      </c>
      <c r="F721">
        <v>2</v>
      </c>
      <c r="H721" t="s">
        <v>9</v>
      </c>
      <c r="I721" t="s">
        <v>10</v>
      </c>
      <c r="J721" s="3">
        <f t="shared" si="16"/>
        <v>11</v>
      </c>
      <c r="K721">
        <v>0.2</v>
      </c>
    </row>
    <row r="722" spans="1:11" x14ac:dyDescent="0.15">
      <c r="A722" t="s">
        <v>66</v>
      </c>
      <c r="B722" s="18">
        <v>36616</v>
      </c>
      <c r="C722" s="18">
        <v>40543</v>
      </c>
      <c r="D722">
        <v>11.5</v>
      </c>
      <c r="F722">
        <v>2</v>
      </c>
      <c r="H722" t="s">
        <v>9</v>
      </c>
      <c r="I722" t="s">
        <v>10</v>
      </c>
      <c r="J722" s="3">
        <f t="shared" si="16"/>
        <v>11</v>
      </c>
      <c r="K722">
        <v>1</v>
      </c>
    </row>
    <row r="723" spans="1:11" x14ac:dyDescent="0.15">
      <c r="A723" t="s">
        <v>67</v>
      </c>
      <c r="B723" s="18">
        <v>36616</v>
      </c>
      <c r="C723" s="18">
        <v>40543</v>
      </c>
      <c r="D723">
        <v>16</v>
      </c>
      <c r="E723">
        <v>5.8</v>
      </c>
      <c r="F723">
        <v>2</v>
      </c>
      <c r="H723" t="s">
        <v>9</v>
      </c>
      <c r="I723" t="s">
        <v>10</v>
      </c>
      <c r="J723" s="3">
        <f t="shared" si="16"/>
        <v>11</v>
      </c>
      <c r="K723">
        <v>0.8</v>
      </c>
    </row>
    <row r="724" spans="1:11" x14ac:dyDescent="0.15">
      <c r="A724" t="s">
        <v>68</v>
      </c>
      <c r="B724" s="18">
        <v>36616</v>
      </c>
      <c r="C724" s="18">
        <v>40543</v>
      </c>
      <c r="D724">
        <v>18</v>
      </c>
      <c r="F724">
        <v>2</v>
      </c>
      <c r="H724" t="s">
        <v>9</v>
      </c>
      <c r="I724" t="s">
        <v>10</v>
      </c>
      <c r="J724" s="3">
        <f t="shared" si="16"/>
        <v>11</v>
      </c>
      <c r="K724">
        <v>0.7</v>
      </c>
    </row>
    <row r="725" spans="1:11" x14ac:dyDescent="0.15">
      <c r="A725" t="s">
        <v>69</v>
      </c>
      <c r="B725" s="18">
        <v>36616</v>
      </c>
      <c r="C725" s="18">
        <v>40543</v>
      </c>
      <c r="D725">
        <v>40.5</v>
      </c>
      <c r="F725">
        <v>2</v>
      </c>
      <c r="H725" t="s">
        <v>9</v>
      </c>
      <c r="I725" t="s">
        <v>10</v>
      </c>
      <c r="J725" s="3">
        <f t="shared" si="16"/>
        <v>11</v>
      </c>
      <c r="K725">
        <v>0.2</v>
      </c>
    </row>
    <row r="726" spans="1:11" x14ac:dyDescent="0.15">
      <c r="A726" t="s">
        <v>70</v>
      </c>
      <c r="B726" s="18">
        <v>36616</v>
      </c>
      <c r="C726" s="18">
        <v>40543</v>
      </c>
      <c r="D726">
        <v>16</v>
      </c>
      <c r="F726">
        <v>2</v>
      </c>
      <c r="H726" t="s">
        <v>9</v>
      </c>
      <c r="I726" t="s">
        <v>10</v>
      </c>
      <c r="J726" s="3">
        <f t="shared" si="16"/>
        <v>11</v>
      </c>
      <c r="K726">
        <v>0.9</v>
      </c>
    </row>
    <row r="727" spans="1:11" x14ac:dyDescent="0.15">
      <c r="A727" t="s">
        <v>71</v>
      </c>
      <c r="B727" s="18">
        <v>36616</v>
      </c>
      <c r="C727" s="18">
        <v>40543</v>
      </c>
      <c r="D727">
        <v>12.5</v>
      </c>
      <c r="F727">
        <v>3</v>
      </c>
      <c r="H727" t="s">
        <v>9</v>
      </c>
      <c r="I727" t="s">
        <v>8</v>
      </c>
      <c r="J727" s="3">
        <f t="shared" si="16"/>
        <v>11</v>
      </c>
      <c r="K727">
        <v>0.6</v>
      </c>
    </row>
    <row r="728" spans="1:11" x14ac:dyDescent="0.15">
      <c r="A728" t="s">
        <v>72</v>
      </c>
      <c r="B728" s="18">
        <v>36616</v>
      </c>
      <c r="C728" s="18">
        <v>40543</v>
      </c>
      <c r="D728">
        <v>9.5</v>
      </c>
      <c r="F728">
        <v>3</v>
      </c>
      <c r="H728" t="s">
        <v>9</v>
      </c>
      <c r="I728" t="s">
        <v>8</v>
      </c>
      <c r="J728" s="3">
        <f t="shared" si="16"/>
        <v>11</v>
      </c>
      <c r="K728">
        <v>0.9</v>
      </c>
    </row>
    <row r="729" spans="1:11" x14ac:dyDescent="0.15">
      <c r="A729" t="s">
        <v>73</v>
      </c>
      <c r="B729" s="18">
        <v>36616</v>
      </c>
      <c r="C729" s="18">
        <v>40543</v>
      </c>
      <c r="D729">
        <v>30.5</v>
      </c>
      <c r="E729">
        <v>6.8</v>
      </c>
      <c r="F729">
        <v>3</v>
      </c>
      <c r="H729" t="s">
        <v>9</v>
      </c>
      <c r="I729" t="s">
        <v>8</v>
      </c>
      <c r="J729" s="3">
        <f t="shared" si="16"/>
        <v>11</v>
      </c>
      <c r="K729">
        <v>0.6</v>
      </c>
    </row>
    <row r="730" spans="1:11" x14ac:dyDescent="0.15">
      <c r="A730" t="s">
        <v>74</v>
      </c>
      <c r="B730" s="18">
        <v>36616</v>
      </c>
      <c r="C730" s="18">
        <v>40543</v>
      </c>
      <c r="D730">
        <v>9.5</v>
      </c>
      <c r="F730">
        <v>3</v>
      </c>
      <c r="H730" t="s">
        <v>9</v>
      </c>
      <c r="I730" t="s">
        <v>8</v>
      </c>
      <c r="J730" s="3">
        <f t="shared" si="16"/>
        <v>11</v>
      </c>
      <c r="K730">
        <v>1</v>
      </c>
    </row>
    <row r="731" spans="1:11" x14ac:dyDescent="0.15">
      <c r="A731" t="s">
        <v>75</v>
      </c>
      <c r="B731" s="18">
        <v>36616</v>
      </c>
      <c r="C731" s="18">
        <v>40543</v>
      </c>
      <c r="D731">
        <v>12.5</v>
      </c>
      <c r="F731">
        <v>3</v>
      </c>
      <c r="H731" t="s">
        <v>9</v>
      </c>
      <c r="I731" t="s">
        <v>8</v>
      </c>
      <c r="J731" s="3">
        <f t="shared" si="16"/>
        <v>11</v>
      </c>
      <c r="K731">
        <v>1</v>
      </c>
    </row>
    <row r="732" spans="1:11" x14ac:dyDescent="0.15">
      <c r="A732" t="s">
        <v>76</v>
      </c>
      <c r="B732" s="18">
        <v>36616</v>
      </c>
      <c r="C732" s="18">
        <v>40543</v>
      </c>
      <c r="D732">
        <v>55</v>
      </c>
      <c r="F732">
        <v>3</v>
      </c>
      <c r="H732" t="s">
        <v>9</v>
      </c>
      <c r="I732" t="s">
        <v>8</v>
      </c>
      <c r="J732" s="3">
        <f t="shared" si="16"/>
        <v>11</v>
      </c>
      <c r="K732">
        <v>0.3</v>
      </c>
    </row>
    <row r="733" spans="1:11" x14ac:dyDescent="0.15">
      <c r="A733" t="s">
        <v>77</v>
      </c>
      <c r="B733" s="18">
        <v>36616</v>
      </c>
      <c r="C733" s="18">
        <v>40543</v>
      </c>
      <c r="D733">
        <v>51</v>
      </c>
      <c r="F733">
        <v>3</v>
      </c>
      <c r="H733" t="s">
        <v>9</v>
      </c>
      <c r="I733" t="s">
        <v>8</v>
      </c>
      <c r="J733" s="3">
        <f t="shared" si="16"/>
        <v>11</v>
      </c>
      <c r="K733">
        <v>0.3</v>
      </c>
    </row>
    <row r="734" spans="1:11" x14ac:dyDescent="0.15">
      <c r="A734" t="s">
        <v>78</v>
      </c>
      <c r="B734" s="18">
        <v>36616</v>
      </c>
      <c r="C734" s="18">
        <v>40543</v>
      </c>
      <c r="D734">
        <v>23</v>
      </c>
      <c r="F734">
        <v>3</v>
      </c>
      <c r="H734" t="s">
        <v>9</v>
      </c>
      <c r="I734" t="s">
        <v>8</v>
      </c>
      <c r="J734" s="3">
        <f t="shared" si="16"/>
        <v>11</v>
      </c>
      <c r="K734">
        <v>1</v>
      </c>
    </row>
    <row r="735" spans="1:11" x14ac:dyDescent="0.15">
      <c r="A735" t="s">
        <v>79</v>
      </c>
      <c r="B735" s="18">
        <v>36616</v>
      </c>
      <c r="C735" s="18">
        <v>40543</v>
      </c>
      <c r="D735">
        <v>27</v>
      </c>
      <c r="F735">
        <v>3</v>
      </c>
      <c r="H735" t="s">
        <v>9</v>
      </c>
      <c r="I735" t="s">
        <v>8</v>
      </c>
      <c r="J735" s="3">
        <f t="shared" si="16"/>
        <v>11</v>
      </c>
      <c r="K735">
        <v>1</v>
      </c>
    </row>
    <row r="736" spans="1:11" x14ac:dyDescent="0.15">
      <c r="A736" t="s">
        <v>80</v>
      </c>
      <c r="B736" s="18">
        <v>36616</v>
      </c>
      <c r="C736" s="18">
        <v>40543</v>
      </c>
      <c r="D736">
        <v>47</v>
      </c>
      <c r="F736">
        <v>3</v>
      </c>
      <c r="H736" t="s">
        <v>9</v>
      </c>
      <c r="I736" t="s">
        <v>8</v>
      </c>
      <c r="J736" s="3">
        <f t="shared" si="16"/>
        <v>11</v>
      </c>
      <c r="K736">
        <v>0.1</v>
      </c>
    </row>
    <row r="737" spans="1:12" x14ac:dyDescent="0.15">
      <c r="A737" t="s">
        <v>81</v>
      </c>
      <c r="B737" s="18">
        <v>36616</v>
      </c>
      <c r="C737" s="18">
        <v>40543</v>
      </c>
      <c r="D737">
        <v>15</v>
      </c>
      <c r="F737">
        <v>4</v>
      </c>
      <c r="H737" t="s">
        <v>9</v>
      </c>
      <c r="I737" t="s">
        <v>13</v>
      </c>
      <c r="J737" s="3">
        <f t="shared" si="16"/>
        <v>11</v>
      </c>
      <c r="K737">
        <v>1</v>
      </c>
    </row>
    <row r="738" spans="1:12" x14ac:dyDescent="0.15">
      <c r="A738" t="s">
        <v>82</v>
      </c>
      <c r="B738" s="18">
        <v>36616</v>
      </c>
      <c r="C738" s="18">
        <v>40543</v>
      </c>
      <c r="D738">
        <v>48.5</v>
      </c>
      <c r="F738">
        <v>4</v>
      </c>
      <c r="H738" t="s">
        <v>9</v>
      </c>
      <c r="I738" t="s">
        <v>13</v>
      </c>
      <c r="J738" s="3">
        <f t="shared" si="16"/>
        <v>11</v>
      </c>
      <c r="K738">
        <v>0.2</v>
      </c>
    </row>
    <row r="739" spans="1:12" x14ac:dyDescent="0.15">
      <c r="A739" t="s">
        <v>83</v>
      </c>
      <c r="B739" s="18">
        <v>36616</v>
      </c>
      <c r="C739" s="18">
        <v>40543</v>
      </c>
      <c r="D739">
        <v>81</v>
      </c>
      <c r="E739">
        <v>20.8</v>
      </c>
      <c r="F739">
        <v>4</v>
      </c>
      <c r="H739" t="s">
        <v>9</v>
      </c>
      <c r="I739" t="s">
        <v>13</v>
      </c>
      <c r="J739" s="3">
        <f t="shared" si="16"/>
        <v>11</v>
      </c>
      <c r="K739">
        <v>0</v>
      </c>
    </row>
    <row r="740" spans="1:12" x14ac:dyDescent="0.15">
      <c r="A740" t="s">
        <v>84</v>
      </c>
      <c r="B740" s="18">
        <v>36616</v>
      </c>
      <c r="C740" s="18">
        <v>40543</v>
      </c>
      <c r="D740">
        <v>65</v>
      </c>
      <c r="F740">
        <v>4</v>
      </c>
      <c r="H740" t="s">
        <v>9</v>
      </c>
      <c r="I740" t="s">
        <v>13</v>
      </c>
      <c r="J740" s="3">
        <f t="shared" si="16"/>
        <v>11</v>
      </c>
      <c r="K740">
        <v>0.3</v>
      </c>
    </row>
    <row r="741" spans="1:12" x14ac:dyDescent="0.15">
      <c r="A741" t="s">
        <v>85</v>
      </c>
      <c r="B741" s="18">
        <v>36616</v>
      </c>
      <c r="C741" s="18">
        <v>40543</v>
      </c>
      <c r="D741">
        <v>17</v>
      </c>
      <c r="F741">
        <v>4</v>
      </c>
      <c r="H741" t="s">
        <v>9</v>
      </c>
      <c r="I741" t="s">
        <v>13</v>
      </c>
      <c r="J741" s="3">
        <f t="shared" si="16"/>
        <v>11</v>
      </c>
      <c r="K741">
        <v>1</v>
      </c>
      <c r="L741">
        <v>1</v>
      </c>
    </row>
    <row r="742" spans="1:12" x14ac:dyDescent="0.15">
      <c r="A742" t="s">
        <v>86</v>
      </c>
      <c r="B742" s="18">
        <v>36616</v>
      </c>
      <c r="C742" s="18">
        <v>40543</v>
      </c>
      <c r="D742">
        <v>25.5</v>
      </c>
      <c r="F742">
        <v>4</v>
      </c>
      <c r="H742" t="s">
        <v>9</v>
      </c>
      <c r="I742" t="s">
        <v>13</v>
      </c>
      <c r="J742" s="3">
        <f t="shared" si="16"/>
        <v>11</v>
      </c>
      <c r="K742">
        <v>0.9</v>
      </c>
    </row>
    <row r="743" spans="1:12" x14ac:dyDescent="0.15">
      <c r="A743" t="s">
        <v>87</v>
      </c>
      <c r="B743" s="18">
        <v>36616</v>
      </c>
      <c r="C743" s="18">
        <v>40543</v>
      </c>
      <c r="D743">
        <v>45.5</v>
      </c>
      <c r="E743">
        <v>14.2</v>
      </c>
      <c r="F743">
        <v>4</v>
      </c>
      <c r="H743" t="s">
        <v>9</v>
      </c>
      <c r="I743" t="s">
        <v>13</v>
      </c>
      <c r="J743" s="3">
        <f t="shared" si="16"/>
        <v>11</v>
      </c>
      <c r="K743">
        <v>0.9</v>
      </c>
    </row>
    <row r="744" spans="1:12" x14ac:dyDescent="0.15">
      <c r="A744" t="s">
        <v>88</v>
      </c>
      <c r="B744" s="18">
        <v>36616</v>
      </c>
      <c r="C744" s="18">
        <v>40543</v>
      </c>
      <c r="D744">
        <v>80.5</v>
      </c>
      <c r="F744">
        <v>4</v>
      </c>
      <c r="H744" t="s">
        <v>9</v>
      </c>
      <c r="I744" t="s">
        <v>13</v>
      </c>
      <c r="J744" s="3">
        <f t="shared" si="16"/>
        <v>11</v>
      </c>
      <c r="K744">
        <v>0</v>
      </c>
    </row>
    <row r="745" spans="1:12" x14ac:dyDescent="0.15">
      <c r="A745" t="s">
        <v>89</v>
      </c>
      <c r="B745" s="18">
        <v>36616</v>
      </c>
      <c r="C745" s="18">
        <v>40543</v>
      </c>
      <c r="D745">
        <v>52</v>
      </c>
      <c r="F745">
        <v>4</v>
      </c>
      <c r="H745" t="s">
        <v>9</v>
      </c>
      <c r="I745" t="s">
        <v>13</v>
      </c>
      <c r="J745" s="3">
        <f t="shared" si="16"/>
        <v>11</v>
      </c>
      <c r="K745">
        <v>0.8</v>
      </c>
    </row>
    <row r="746" spans="1:12" x14ac:dyDescent="0.15">
      <c r="A746" t="s">
        <v>90</v>
      </c>
      <c r="B746" s="18">
        <v>36616</v>
      </c>
      <c r="C746" s="18">
        <v>40543</v>
      </c>
      <c r="D746">
        <v>77.5</v>
      </c>
      <c r="F746">
        <v>4</v>
      </c>
      <c r="H746" t="s">
        <v>9</v>
      </c>
      <c r="I746" t="s">
        <v>13</v>
      </c>
      <c r="J746" s="3">
        <f t="shared" si="16"/>
        <v>11</v>
      </c>
      <c r="K746">
        <v>0</v>
      </c>
    </row>
    <row r="747" spans="1:12" x14ac:dyDescent="0.15">
      <c r="A747" t="s">
        <v>91</v>
      </c>
      <c r="B747" s="18">
        <v>36616</v>
      </c>
      <c r="C747" s="18">
        <v>40543</v>
      </c>
      <c r="D747">
        <v>60</v>
      </c>
      <c r="F747">
        <v>4</v>
      </c>
      <c r="H747" t="s">
        <v>9</v>
      </c>
      <c r="I747" t="s">
        <v>13</v>
      </c>
      <c r="J747" s="3">
        <f t="shared" si="16"/>
        <v>11</v>
      </c>
      <c r="K747">
        <v>0.4</v>
      </c>
    </row>
    <row r="748" spans="1:12" x14ac:dyDescent="0.15">
      <c r="A748" t="s">
        <v>92</v>
      </c>
      <c r="B748" s="18">
        <v>36616</v>
      </c>
      <c r="C748" s="18">
        <v>40543</v>
      </c>
      <c r="D748">
        <v>52</v>
      </c>
      <c r="F748">
        <v>4</v>
      </c>
      <c r="H748" t="s">
        <v>9</v>
      </c>
      <c r="I748" t="s">
        <v>13</v>
      </c>
      <c r="J748" s="3">
        <f t="shared" si="16"/>
        <v>11</v>
      </c>
      <c r="K748">
        <v>0.9</v>
      </c>
    </row>
    <row r="749" spans="1:12" x14ac:dyDescent="0.15">
      <c r="A749" t="s">
        <v>93</v>
      </c>
      <c r="B749" s="18">
        <v>36616</v>
      </c>
      <c r="C749" s="18">
        <v>40543</v>
      </c>
      <c r="D749">
        <v>55</v>
      </c>
      <c r="F749">
        <v>4</v>
      </c>
      <c r="H749" t="s">
        <v>9</v>
      </c>
      <c r="I749" t="s">
        <v>13</v>
      </c>
      <c r="J749" s="3">
        <f t="shared" si="16"/>
        <v>11</v>
      </c>
      <c r="K749">
        <v>0.2</v>
      </c>
    </row>
    <row r="750" spans="1:12" x14ac:dyDescent="0.15">
      <c r="A750" t="s">
        <v>94</v>
      </c>
      <c r="B750" s="18">
        <v>36616</v>
      </c>
      <c r="C750" s="18">
        <v>40543</v>
      </c>
      <c r="D750">
        <v>60</v>
      </c>
      <c r="F750">
        <v>5</v>
      </c>
      <c r="H750" t="s">
        <v>9</v>
      </c>
      <c r="I750" t="s">
        <v>13</v>
      </c>
      <c r="J750" s="3">
        <f t="shared" si="16"/>
        <v>11</v>
      </c>
      <c r="K750">
        <v>0.1</v>
      </c>
    </row>
    <row r="751" spans="1:12" x14ac:dyDescent="0.15">
      <c r="A751" t="s">
        <v>95</v>
      </c>
      <c r="B751" s="18">
        <v>36616</v>
      </c>
      <c r="C751" s="18">
        <v>40543</v>
      </c>
      <c r="D751">
        <v>26</v>
      </c>
      <c r="F751">
        <v>5</v>
      </c>
      <c r="H751" t="s">
        <v>9</v>
      </c>
      <c r="I751" t="s">
        <v>13</v>
      </c>
      <c r="J751" s="3">
        <f t="shared" si="16"/>
        <v>11</v>
      </c>
      <c r="K751">
        <v>0.9</v>
      </c>
    </row>
    <row r="752" spans="1:12" x14ac:dyDescent="0.15">
      <c r="A752" t="s">
        <v>96</v>
      </c>
      <c r="B752" s="18">
        <v>36616</v>
      </c>
      <c r="C752" s="18">
        <v>40543</v>
      </c>
      <c r="D752">
        <v>45</v>
      </c>
      <c r="F752">
        <v>5</v>
      </c>
      <c r="H752" t="s">
        <v>9</v>
      </c>
      <c r="I752" t="s">
        <v>13</v>
      </c>
      <c r="J752" s="3">
        <f t="shared" si="16"/>
        <v>11</v>
      </c>
      <c r="K752">
        <v>0.8</v>
      </c>
    </row>
    <row r="753" spans="1:11" x14ac:dyDescent="0.15">
      <c r="A753" t="s">
        <v>97</v>
      </c>
      <c r="B753" s="18">
        <v>36616</v>
      </c>
      <c r="C753" s="18">
        <v>40543</v>
      </c>
      <c r="D753">
        <v>66</v>
      </c>
      <c r="E753">
        <v>18.399999999999999</v>
      </c>
      <c r="F753">
        <v>5</v>
      </c>
      <c r="H753" t="s">
        <v>9</v>
      </c>
      <c r="I753" t="s">
        <v>13</v>
      </c>
      <c r="J753" s="3">
        <f t="shared" si="16"/>
        <v>11</v>
      </c>
      <c r="K753">
        <v>0</v>
      </c>
    </row>
    <row r="754" spans="1:11" x14ac:dyDescent="0.15">
      <c r="A754" t="s">
        <v>98</v>
      </c>
      <c r="B754" s="18">
        <v>36616</v>
      </c>
      <c r="C754" s="18">
        <v>40543</v>
      </c>
      <c r="D754">
        <v>37.5</v>
      </c>
      <c r="F754">
        <v>5</v>
      </c>
      <c r="H754" t="s">
        <v>9</v>
      </c>
      <c r="I754" t="s">
        <v>13</v>
      </c>
      <c r="J754" s="3">
        <f t="shared" si="16"/>
        <v>11</v>
      </c>
      <c r="K754">
        <v>0.4</v>
      </c>
    </row>
    <row r="755" spans="1:11" x14ac:dyDescent="0.15">
      <c r="A755" t="s">
        <v>99</v>
      </c>
      <c r="B755" s="18">
        <v>36616</v>
      </c>
      <c r="C755" s="18">
        <v>40543</v>
      </c>
      <c r="D755">
        <v>40</v>
      </c>
      <c r="E755">
        <v>15.4</v>
      </c>
      <c r="F755">
        <v>5</v>
      </c>
      <c r="H755" t="s">
        <v>9</v>
      </c>
      <c r="I755" t="s">
        <v>13</v>
      </c>
      <c r="J755" s="3">
        <f t="shared" si="16"/>
        <v>11</v>
      </c>
      <c r="K755">
        <v>0.3</v>
      </c>
    </row>
    <row r="756" spans="1:11" x14ac:dyDescent="0.15">
      <c r="A756" t="s">
        <v>153</v>
      </c>
      <c r="B756" s="18">
        <v>36616</v>
      </c>
      <c r="C756" s="18">
        <v>40543</v>
      </c>
      <c r="D756">
        <v>15</v>
      </c>
      <c r="F756">
        <v>5</v>
      </c>
      <c r="H756" t="s">
        <v>9</v>
      </c>
      <c r="I756" t="s">
        <v>13</v>
      </c>
      <c r="J756" s="3">
        <f t="shared" si="16"/>
        <v>11</v>
      </c>
      <c r="K756">
        <v>1</v>
      </c>
    </row>
    <row r="757" spans="1:11" x14ac:dyDescent="0.15">
      <c r="A757" t="s">
        <v>154</v>
      </c>
      <c r="B757" s="18">
        <v>36616</v>
      </c>
      <c r="C757" s="18">
        <v>40543</v>
      </c>
      <c r="D757">
        <v>47.5</v>
      </c>
      <c r="F757">
        <v>5</v>
      </c>
      <c r="H757" t="s">
        <v>9</v>
      </c>
      <c r="I757" t="s">
        <v>13</v>
      </c>
      <c r="J757" s="3">
        <f t="shared" si="16"/>
        <v>11</v>
      </c>
      <c r="K757">
        <v>0.2</v>
      </c>
    </row>
    <row r="758" spans="1:11" x14ac:dyDescent="0.15">
      <c r="A758" t="s">
        <v>100</v>
      </c>
      <c r="B758" s="18">
        <v>36616</v>
      </c>
      <c r="C758" s="18">
        <v>40543</v>
      </c>
      <c r="D758">
        <v>20</v>
      </c>
      <c r="F758">
        <v>5</v>
      </c>
      <c r="H758" t="s">
        <v>9</v>
      </c>
      <c r="I758" t="s">
        <v>13</v>
      </c>
      <c r="J758" s="3">
        <f t="shared" si="16"/>
        <v>11</v>
      </c>
      <c r="K758">
        <v>1</v>
      </c>
    </row>
    <row r="759" spans="1:11" x14ac:dyDescent="0.15">
      <c r="A759" t="s">
        <v>101</v>
      </c>
      <c r="B759" s="18">
        <v>36616</v>
      </c>
      <c r="C759" s="18">
        <v>40543</v>
      </c>
      <c r="D759">
        <v>61</v>
      </c>
      <c r="F759">
        <v>5</v>
      </c>
      <c r="H759" t="s">
        <v>9</v>
      </c>
      <c r="I759" t="s">
        <v>13</v>
      </c>
      <c r="J759" s="3">
        <f t="shared" si="16"/>
        <v>11</v>
      </c>
      <c r="K759">
        <v>0.1</v>
      </c>
    </row>
    <row r="760" spans="1:11" x14ac:dyDescent="0.15">
      <c r="A760" t="s">
        <v>102</v>
      </c>
      <c r="B760" s="18">
        <v>36616</v>
      </c>
      <c r="C760" s="18">
        <v>40543</v>
      </c>
      <c r="D760">
        <v>39.5</v>
      </c>
      <c r="F760">
        <v>5</v>
      </c>
      <c r="H760" t="s">
        <v>9</v>
      </c>
      <c r="I760" t="s">
        <v>13</v>
      </c>
      <c r="J760" s="3">
        <f t="shared" si="16"/>
        <v>11</v>
      </c>
      <c r="K760">
        <v>0.7</v>
      </c>
    </row>
    <row r="761" spans="1:11" x14ac:dyDescent="0.15">
      <c r="A761" t="s">
        <v>103</v>
      </c>
      <c r="B761" s="18">
        <v>36616</v>
      </c>
      <c r="C761" s="18">
        <v>40543</v>
      </c>
      <c r="D761">
        <v>66</v>
      </c>
      <c r="F761">
        <v>6</v>
      </c>
      <c r="H761" t="s">
        <v>9</v>
      </c>
      <c r="I761" t="s">
        <v>13</v>
      </c>
      <c r="J761" s="3">
        <f t="shared" si="16"/>
        <v>11</v>
      </c>
      <c r="K761">
        <v>0.1</v>
      </c>
    </row>
    <row r="762" spans="1:11" x14ac:dyDescent="0.15">
      <c r="A762" t="s">
        <v>104</v>
      </c>
      <c r="B762" s="18">
        <v>36616</v>
      </c>
      <c r="C762" s="18">
        <v>40543</v>
      </c>
      <c r="D762">
        <v>61.5</v>
      </c>
      <c r="F762">
        <v>6</v>
      </c>
      <c r="H762" t="s">
        <v>9</v>
      </c>
      <c r="I762" t="s">
        <v>13</v>
      </c>
      <c r="J762" s="3">
        <f t="shared" si="16"/>
        <v>11</v>
      </c>
      <c r="K762">
        <v>0.2</v>
      </c>
    </row>
    <row r="763" spans="1:11" x14ac:dyDescent="0.15">
      <c r="A763" t="s">
        <v>105</v>
      </c>
      <c r="B763" s="18">
        <v>36616</v>
      </c>
      <c r="C763" s="18">
        <v>40543</v>
      </c>
      <c r="D763">
        <v>38</v>
      </c>
      <c r="F763">
        <v>6</v>
      </c>
      <c r="H763" t="s">
        <v>9</v>
      </c>
      <c r="I763" t="s">
        <v>13</v>
      </c>
      <c r="J763" s="3">
        <f t="shared" si="16"/>
        <v>11</v>
      </c>
      <c r="K763">
        <v>0.8</v>
      </c>
    </row>
    <row r="764" spans="1:11" x14ac:dyDescent="0.15">
      <c r="A764" t="s">
        <v>106</v>
      </c>
      <c r="B764" s="18">
        <v>36616</v>
      </c>
      <c r="C764" s="18">
        <v>40543</v>
      </c>
      <c r="D764">
        <v>48</v>
      </c>
      <c r="F764">
        <v>6</v>
      </c>
      <c r="H764" t="s">
        <v>9</v>
      </c>
      <c r="I764" t="s">
        <v>13</v>
      </c>
      <c r="J764" s="3">
        <f t="shared" si="16"/>
        <v>11</v>
      </c>
      <c r="K764">
        <v>0.2</v>
      </c>
    </row>
    <row r="765" spans="1:11" x14ac:dyDescent="0.15">
      <c r="A765" t="s">
        <v>107</v>
      </c>
      <c r="B765" s="18">
        <v>36616</v>
      </c>
      <c r="C765" s="18">
        <v>40543</v>
      </c>
      <c r="D765">
        <v>18.5</v>
      </c>
      <c r="F765">
        <v>6</v>
      </c>
      <c r="H765" t="s">
        <v>9</v>
      </c>
      <c r="I765" t="s">
        <v>13</v>
      </c>
      <c r="J765" s="3">
        <f t="shared" si="16"/>
        <v>11</v>
      </c>
      <c r="K765">
        <v>1</v>
      </c>
    </row>
    <row r="766" spans="1:11" x14ac:dyDescent="0.15">
      <c r="A766" t="s">
        <v>108</v>
      </c>
      <c r="B766" s="18">
        <v>36616</v>
      </c>
      <c r="C766" s="18">
        <v>40543</v>
      </c>
      <c r="D766">
        <v>62</v>
      </c>
      <c r="F766">
        <v>6</v>
      </c>
      <c r="H766" t="s">
        <v>9</v>
      </c>
      <c r="I766" t="s">
        <v>13</v>
      </c>
      <c r="J766" s="3">
        <f t="shared" si="16"/>
        <v>11</v>
      </c>
      <c r="K766">
        <v>0.1</v>
      </c>
    </row>
    <row r="767" spans="1:11" x14ac:dyDescent="0.15">
      <c r="A767" t="s">
        <v>109</v>
      </c>
      <c r="B767" s="18">
        <v>36616</v>
      </c>
      <c r="C767" s="18">
        <v>40543</v>
      </c>
      <c r="D767">
        <v>62.5</v>
      </c>
      <c r="F767">
        <v>6</v>
      </c>
      <c r="H767" t="s">
        <v>9</v>
      </c>
      <c r="I767" t="s">
        <v>13</v>
      </c>
      <c r="J767" s="3">
        <f t="shared" si="16"/>
        <v>11</v>
      </c>
      <c r="K767">
        <v>0.1</v>
      </c>
    </row>
    <row r="768" spans="1:11" x14ac:dyDescent="0.15">
      <c r="A768" t="s">
        <v>110</v>
      </c>
      <c r="B768" s="18">
        <v>36616</v>
      </c>
      <c r="C768" s="18">
        <v>40543</v>
      </c>
      <c r="D768">
        <v>20</v>
      </c>
      <c r="F768">
        <v>6</v>
      </c>
      <c r="H768" t="s">
        <v>9</v>
      </c>
      <c r="I768" t="s">
        <v>13</v>
      </c>
      <c r="J768" s="3">
        <f t="shared" si="16"/>
        <v>11</v>
      </c>
      <c r="K768">
        <v>1</v>
      </c>
    </row>
    <row r="769" spans="1:11" x14ac:dyDescent="0.15">
      <c r="A769" t="s">
        <v>111</v>
      </c>
      <c r="B769" s="18">
        <v>36616</v>
      </c>
      <c r="C769" s="18">
        <v>40543</v>
      </c>
      <c r="D769">
        <v>58</v>
      </c>
      <c r="F769">
        <v>6</v>
      </c>
      <c r="H769" t="s">
        <v>9</v>
      </c>
      <c r="I769" t="s">
        <v>13</v>
      </c>
      <c r="J769" s="3">
        <f t="shared" si="16"/>
        <v>11</v>
      </c>
      <c r="K769">
        <v>0.1</v>
      </c>
    </row>
    <row r="770" spans="1:11" x14ac:dyDescent="0.15">
      <c r="A770" t="s">
        <v>112</v>
      </c>
      <c r="B770" s="18">
        <v>36616</v>
      </c>
      <c r="C770" s="18">
        <v>40543</v>
      </c>
      <c r="D770">
        <v>30</v>
      </c>
      <c r="F770">
        <v>6</v>
      </c>
      <c r="H770" t="s">
        <v>9</v>
      </c>
      <c r="I770" t="s">
        <v>13</v>
      </c>
      <c r="J770" s="3">
        <f t="shared" si="16"/>
        <v>11</v>
      </c>
      <c r="K770">
        <v>1</v>
      </c>
    </row>
    <row r="771" spans="1:11" x14ac:dyDescent="0.15">
      <c r="A771" t="s">
        <v>113</v>
      </c>
      <c r="B771" s="18">
        <v>36616</v>
      </c>
      <c r="C771" s="18">
        <v>40543</v>
      </c>
      <c r="D771">
        <v>57</v>
      </c>
      <c r="E771">
        <v>17.8</v>
      </c>
      <c r="F771">
        <v>6</v>
      </c>
      <c r="H771" t="s">
        <v>9</v>
      </c>
      <c r="I771" t="s">
        <v>13</v>
      </c>
      <c r="J771" s="3">
        <f t="shared" si="16"/>
        <v>11</v>
      </c>
      <c r="K771">
        <v>0</v>
      </c>
    </row>
    <row r="772" spans="1:11" x14ac:dyDescent="0.15">
      <c r="A772" t="s">
        <v>155</v>
      </c>
      <c r="B772" s="18">
        <v>36616</v>
      </c>
      <c r="C772" s="18">
        <v>40543</v>
      </c>
      <c r="D772">
        <v>40.5</v>
      </c>
      <c r="F772">
        <v>6</v>
      </c>
      <c r="H772" t="s">
        <v>9</v>
      </c>
      <c r="I772" t="s">
        <v>13</v>
      </c>
      <c r="J772" s="3">
        <f t="shared" si="16"/>
        <v>11</v>
      </c>
      <c r="K772">
        <v>1</v>
      </c>
    </row>
    <row r="773" spans="1:11" x14ac:dyDescent="0.15">
      <c r="A773" t="s">
        <v>114</v>
      </c>
      <c r="B773" s="18">
        <v>36616</v>
      </c>
      <c r="C773" s="18">
        <v>40543</v>
      </c>
      <c r="D773">
        <v>75</v>
      </c>
      <c r="F773">
        <v>6</v>
      </c>
      <c r="H773" t="s">
        <v>9</v>
      </c>
      <c r="I773" t="s">
        <v>13</v>
      </c>
      <c r="J773" s="3">
        <f t="shared" si="16"/>
        <v>11</v>
      </c>
      <c r="K773">
        <v>0.1</v>
      </c>
    </row>
    <row r="774" spans="1:11" x14ac:dyDescent="0.15">
      <c r="A774" t="s">
        <v>115</v>
      </c>
      <c r="B774" s="18">
        <v>36616</v>
      </c>
      <c r="C774" s="18">
        <v>40543</v>
      </c>
      <c r="D774">
        <v>40</v>
      </c>
      <c r="F774">
        <v>7</v>
      </c>
      <c r="H774" t="s">
        <v>9</v>
      </c>
      <c r="I774" t="s">
        <v>8</v>
      </c>
      <c r="J774" s="3">
        <f t="shared" si="16"/>
        <v>11</v>
      </c>
      <c r="K774">
        <v>0.2</v>
      </c>
    </row>
    <row r="775" spans="1:11" x14ac:dyDescent="0.15">
      <c r="A775" t="s">
        <v>116</v>
      </c>
      <c r="B775" s="18">
        <v>36616</v>
      </c>
      <c r="C775" s="18">
        <v>40543</v>
      </c>
      <c r="D775">
        <v>19.5</v>
      </c>
      <c r="F775">
        <v>7</v>
      </c>
      <c r="H775" t="s">
        <v>9</v>
      </c>
      <c r="I775" t="s">
        <v>8</v>
      </c>
      <c r="J775" s="3">
        <f t="shared" si="16"/>
        <v>11</v>
      </c>
      <c r="K775">
        <v>1</v>
      </c>
    </row>
    <row r="776" spans="1:11" x14ac:dyDescent="0.15">
      <c r="A776" t="s">
        <v>117</v>
      </c>
      <c r="B776" s="18">
        <v>36616</v>
      </c>
      <c r="C776" s="18">
        <v>40543</v>
      </c>
      <c r="D776">
        <v>21.5</v>
      </c>
      <c r="F776">
        <v>7</v>
      </c>
      <c r="H776" t="s">
        <v>9</v>
      </c>
      <c r="I776" t="s">
        <v>8</v>
      </c>
      <c r="J776" s="3">
        <f t="shared" si="16"/>
        <v>11</v>
      </c>
      <c r="K776">
        <v>0.9</v>
      </c>
    </row>
    <row r="777" spans="1:11" x14ac:dyDescent="0.15">
      <c r="A777" t="s">
        <v>118</v>
      </c>
      <c r="B777" s="18">
        <v>36616</v>
      </c>
      <c r="C777" s="18">
        <v>40543</v>
      </c>
      <c r="D777">
        <v>36.5</v>
      </c>
      <c r="E777">
        <v>12</v>
      </c>
      <c r="F777">
        <v>7</v>
      </c>
      <c r="H777" t="s">
        <v>9</v>
      </c>
      <c r="I777" t="s">
        <v>8</v>
      </c>
      <c r="J777" s="3">
        <f t="shared" si="16"/>
        <v>11</v>
      </c>
      <c r="K777">
        <v>0.6</v>
      </c>
    </row>
    <row r="778" spans="1:11" x14ac:dyDescent="0.15">
      <c r="A778" t="s">
        <v>119</v>
      </c>
      <c r="B778" s="18">
        <v>36616</v>
      </c>
      <c r="C778" s="18">
        <v>40543</v>
      </c>
      <c r="D778">
        <v>44.5</v>
      </c>
      <c r="E778">
        <v>14.2</v>
      </c>
      <c r="F778">
        <v>7</v>
      </c>
      <c r="H778" t="s">
        <v>9</v>
      </c>
      <c r="I778" t="s">
        <v>8</v>
      </c>
      <c r="J778" s="3">
        <f t="shared" si="16"/>
        <v>11</v>
      </c>
      <c r="K778">
        <v>0.1</v>
      </c>
    </row>
    <row r="779" spans="1:11" x14ac:dyDescent="0.15">
      <c r="A779" t="s">
        <v>165</v>
      </c>
      <c r="B779" s="18">
        <v>36616</v>
      </c>
      <c r="C779" s="18">
        <v>40543</v>
      </c>
      <c r="D779">
        <v>25</v>
      </c>
      <c r="F779">
        <v>7</v>
      </c>
      <c r="H779" t="s">
        <v>9</v>
      </c>
      <c r="I779" t="s">
        <v>8</v>
      </c>
      <c r="J779" s="3">
        <f t="shared" si="16"/>
        <v>11</v>
      </c>
      <c r="K779">
        <v>0.9</v>
      </c>
    </row>
    <row r="780" spans="1:11" x14ac:dyDescent="0.15">
      <c r="A780" t="s">
        <v>120</v>
      </c>
      <c r="B780" s="18">
        <v>36616</v>
      </c>
      <c r="C780" s="18">
        <v>40543</v>
      </c>
      <c r="D780">
        <v>43.5</v>
      </c>
      <c r="F780">
        <v>7</v>
      </c>
      <c r="H780" t="s">
        <v>9</v>
      </c>
      <c r="I780" t="s">
        <v>8</v>
      </c>
      <c r="J780" s="3">
        <f t="shared" si="16"/>
        <v>11</v>
      </c>
      <c r="K780">
        <v>0.4</v>
      </c>
    </row>
    <row r="781" spans="1:11" x14ac:dyDescent="0.15">
      <c r="A781" t="s">
        <v>121</v>
      </c>
      <c r="B781" s="18">
        <v>36616</v>
      </c>
      <c r="C781" s="18">
        <v>40543</v>
      </c>
      <c r="D781">
        <v>40</v>
      </c>
      <c r="F781">
        <v>7</v>
      </c>
      <c r="H781" t="s">
        <v>9</v>
      </c>
      <c r="I781" t="s">
        <v>8</v>
      </c>
      <c r="J781" s="3">
        <f t="shared" si="16"/>
        <v>11</v>
      </c>
      <c r="K781">
        <v>0.2</v>
      </c>
    </row>
    <row r="782" spans="1:11" x14ac:dyDescent="0.15">
      <c r="A782" t="s">
        <v>122</v>
      </c>
      <c r="B782" s="18">
        <v>36616</v>
      </c>
      <c r="C782" s="18">
        <v>40543</v>
      </c>
      <c r="D782">
        <v>17.5</v>
      </c>
      <c r="F782">
        <v>7</v>
      </c>
      <c r="H782" t="s">
        <v>9</v>
      </c>
      <c r="I782" t="s">
        <v>8</v>
      </c>
      <c r="J782" s="3">
        <f t="shared" si="16"/>
        <v>11</v>
      </c>
      <c r="K782">
        <v>1</v>
      </c>
    </row>
    <row r="783" spans="1:11" x14ac:dyDescent="0.15">
      <c r="A783" t="s">
        <v>123</v>
      </c>
      <c r="B783" s="18">
        <v>36616</v>
      </c>
      <c r="C783" s="18">
        <v>40543</v>
      </c>
      <c r="D783">
        <v>58.5</v>
      </c>
      <c r="E783">
        <v>13.2</v>
      </c>
      <c r="F783">
        <v>7</v>
      </c>
      <c r="H783" t="s">
        <v>9</v>
      </c>
      <c r="I783" t="s">
        <v>13</v>
      </c>
      <c r="J783" s="3">
        <f t="shared" ref="J783:J822" si="17">YEAR(C783)-YEAR(B783)</f>
        <v>11</v>
      </c>
      <c r="K783">
        <v>0.3</v>
      </c>
    </row>
    <row r="784" spans="1:11" x14ac:dyDescent="0.15">
      <c r="A784" t="s">
        <v>124</v>
      </c>
      <c r="B784" s="18">
        <v>36616</v>
      </c>
      <c r="C784" s="18">
        <v>40543</v>
      </c>
      <c r="D784">
        <v>17.5</v>
      </c>
      <c r="F784">
        <v>8</v>
      </c>
      <c r="H784" t="s">
        <v>9</v>
      </c>
      <c r="I784" t="s">
        <v>14</v>
      </c>
      <c r="J784" s="3">
        <f t="shared" si="17"/>
        <v>11</v>
      </c>
      <c r="K784">
        <v>0.8</v>
      </c>
    </row>
    <row r="785" spans="1:12" x14ac:dyDescent="0.15">
      <c r="A785" t="s">
        <v>125</v>
      </c>
      <c r="B785" s="18">
        <v>36616</v>
      </c>
      <c r="C785" s="18">
        <v>40543</v>
      </c>
      <c r="D785">
        <v>35.5</v>
      </c>
      <c r="F785">
        <v>8</v>
      </c>
      <c r="H785" t="s">
        <v>9</v>
      </c>
      <c r="I785" t="s">
        <v>14</v>
      </c>
      <c r="J785" s="3">
        <f t="shared" si="17"/>
        <v>11</v>
      </c>
      <c r="K785">
        <v>0.3</v>
      </c>
    </row>
    <row r="786" spans="1:12" x14ac:dyDescent="0.15">
      <c r="A786" t="s">
        <v>126</v>
      </c>
      <c r="B786" s="18">
        <v>36616</v>
      </c>
      <c r="C786" s="18">
        <v>40543</v>
      </c>
      <c r="D786">
        <v>21.5</v>
      </c>
      <c r="F786">
        <v>8</v>
      </c>
      <c r="H786" t="s">
        <v>9</v>
      </c>
      <c r="I786" t="s">
        <v>14</v>
      </c>
      <c r="J786" s="3">
        <f t="shared" si="17"/>
        <v>11</v>
      </c>
      <c r="K786">
        <v>1</v>
      </c>
    </row>
    <row r="787" spans="1:12" x14ac:dyDescent="0.15">
      <c r="A787" t="s">
        <v>127</v>
      </c>
      <c r="B787" s="18">
        <v>36616</v>
      </c>
      <c r="C787" s="18">
        <v>40543</v>
      </c>
      <c r="D787">
        <v>16.5</v>
      </c>
      <c r="F787">
        <v>8</v>
      </c>
      <c r="H787" t="s">
        <v>9</v>
      </c>
      <c r="I787" t="s">
        <v>14</v>
      </c>
      <c r="J787" s="3">
        <f t="shared" si="17"/>
        <v>11</v>
      </c>
      <c r="K787">
        <v>0.9</v>
      </c>
    </row>
    <row r="788" spans="1:12" x14ac:dyDescent="0.15">
      <c r="A788" t="s">
        <v>174</v>
      </c>
      <c r="B788" s="18">
        <v>36616</v>
      </c>
      <c r="C788" s="18">
        <v>40543</v>
      </c>
      <c r="D788">
        <v>36</v>
      </c>
      <c r="E788">
        <v>10</v>
      </c>
      <c r="F788">
        <v>8</v>
      </c>
      <c r="H788" t="s">
        <v>9</v>
      </c>
      <c r="I788" t="s">
        <v>14</v>
      </c>
      <c r="J788" s="3">
        <f t="shared" si="17"/>
        <v>11</v>
      </c>
      <c r="K788">
        <v>0</v>
      </c>
    </row>
    <row r="789" spans="1:12" x14ac:dyDescent="0.15">
      <c r="A789" t="s">
        <v>128</v>
      </c>
      <c r="B789" s="18">
        <v>36616</v>
      </c>
      <c r="C789" s="18">
        <v>40543</v>
      </c>
      <c r="D789">
        <v>23</v>
      </c>
      <c r="F789">
        <v>8</v>
      </c>
      <c r="H789" t="s">
        <v>9</v>
      </c>
      <c r="I789" t="s">
        <v>14</v>
      </c>
      <c r="J789" s="3">
        <f t="shared" si="17"/>
        <v>11</v>
      </c>
      <c r="K789">
        <v>0.1</v>
      </c>
    </row>
    <row r="790" spans="1:12" x14ac:dyDescent="0.15">
      <c r="A790" t="s">
        <v>129</v>
      </c>
      <c r="B790" s="18">
        <v>36616</v>
      </c>
      <c r="C790" s="18">
        <v>40543</v>
      </c>
      <c r="D790">
        <v>55</v>
      </c>
      <c r="F790">
        <v>9</v>
      </c>
      <c r="H790" t="s">
        <v>9</v>
      </c>
      <c r="I790" t="s">
        <v>16</v>
      </c>
      <c r="J790" s="3">
        <f t="shared" si="17"/>
        <v>11</v>
      </c>
      <c r="K790">
        <v>0</v>
      </c>
    </row>
    <row r="791" spans="1:12" x14ac:dyDescent="0.15">
      <c r="A791" t="s">
        <v>130</v>
      </c>
      <c r="B791" s="18">
        <v>36616</v>
      </c>
      <c r="C791" s="18">
        <v>40543</v>
      </c>
      <c r="D791">
        <v>65.5</v>
      </c>
      <c r="F791">
        <v>9</v>
      </c>
      <c r="H791" t="s">
        <v>9</v>
      </c>
      <c r="I791" t="s">
        <v>16</v>
      </c>
      <c r="J791" s="3">
        <f t="shared" si="17"/>
        <v>11</v>
      </c>
      <c r="K791">
        <v>0.1</v>
      </c>
    </row>
    <row r="792" spans="1:12" x14ac:dyDescent="0.15">
      <c r="A792" t="s">
        <v>131</v>
      </c>
      <c r="B792" s="18">
        <v>36616</v>
      </c>
      <c r="C792" s="18">
        <v>40543</v>
      </c>
      <c r="D792">
        <v>47.5</v>
      </c>
      <c r="E792">
        <v>12.8</v>
      </c>
      <c r="F792">
        <v>9</v>
      </c>
      <c r="H792" t="s">
        <v>9</v>
      </c>
      <c r="I792" t="s">
        <v>16</v>
      </c>
      <c r="J792" s="3">
        <f t="shared" si="17"/>
        <v>11</v>
      </c>
      <c r="K792">
        <v>0.2</v>
      </c>
    </row>
    <row r="793" spans="1:12" x14ac:dyDescent="0.15">
      <c r="A793" t="s">
        <v>132</v>
      </c>
      <c r="B793" s="18">
        <v>36616</v>
      </c>
      <c r="C793" s="18">
        <v>40543</v>
      </c>
      <c r="D793" s="5"/>
      <c r="F793">
        <v>9</v>
      </c>
      <c r="H793" t="s">
        <v>9</v>
      </c>
      <c r="I793" t="s">
        <v>16</v>
      </c>
      <c r="J793" s="3">
        <f t="shared" si="17"/>
        <v>11</v>
      </c>
      <c r="L793" t="s">
        <v>252</v>
      </c>
    </row>
    <row r="794" spans="1:12" x14ac:dyDescent="0.15">
      <c r="A794" t="s">
        <v>133</v>
      </c>
      <c r="B794" s="18">
        <v>36616</v>
      </c>
      <c r="C794" s="18">
        <v>40543</v>
      </c>
      <c r="D794">
        <v>33</v>
      </c>
      <c r="F794">
        <v>9</v>
      </c>
      <c r="H794" t="s">
        <v>9</v>
      </c>
      <c r="I794" t="s">
        <v>16</v>
      </c>
      <c r="J794" s="3">
        <f t="shared" si="17"/>
        <v>11</v>
      </c>
      <c r="K794">
        <v>0.1</v>
      </c>
    </row>
    <row r="795" spans="1:12" x14ac:dyDescent="0.15">
      <c r="A795" t="s">
        <v>134</v>
      </c>
      <c r="B795" s="18">
        <v>36616</v>
      </c>
      <c r="C795" s="18">
        <v>40543</v>
      </c>
      <c r="D795">
        <v>53</v>
      </c>
      <c r="F795">
        <v>10</v>
      </c>
      <c r="H795" t="s">
        <v>9</v>
      </c>
      <c r="I795" t="s">
        <v>11</v>
      </c>
      <c r="J795" s="3">
        <f t="shared" si="17"/>
        <v>11</v>
      </c>
      <c r="K795">
        <v>0.2</v>
      </c>
    </row>
    <row r="796" spans="1:12" x14ac:dyDescent="0.15">
      <c r="A796" t="s">
        <v>167</v>
      </c>
      <c r="B796" s="18">
        <v>36616</v>
      </c>
      <c r="C796" s="18">
        <v>40543</v>
      </c>
      <c r="D796">
        <v>6.5</v>
      </c>
      <c r="F796">
        <v>10</v>
      </c>
      <c r="H796" t="s">
        <v>9</v>
      </c>
      <c r="I796" t="s">
        <v>15</v>
      </c>
      <c r="J796" s="3">
        <f t="shared" si="17"/>
        <v>11</v>
      </c>
      <c r="K796">
        <v>0.8</v>
      </c>
    </row>
    <row r="797" spans="1:12" x14ac:dyDescent="0.15">
      <c r="A797" t="s">
        <v>135</v>
      </c>
      <c r="B797" s="18">
        <v>36616</v>
      </c>
      <c r="C797" s="18">
        <v>40543</v>
      </c>
      <c r="D797">
        <v>73</v>
      </c>
      <c r="F797">
        <v>10</v>
      </c>
      <c r="H797" t="s">
        <v>9</v>
      </c>
      <c r="I797" t="s">
        <v>11</v>
      </c>
      <c r="J797" s="3">
        <f t="shared" si="17"/>
        <v>11</v>
      </c>
      <c r="K797">
        <v>0.1</v>
      </c>
    </row>
    <row r="798" spans="1:12" x14ac:dyDescent="0.15">
      <c r="A798" t="s">
        <v>136</v>
      </c>
      <c r="B798" s="18">
        <v>36616</v>
      </c>
      <c r="C798" s="18">
        <v>40543</v>
      </c>
      <c r="D798">
        <v>67.5</v>
      </c>
      <c r="F798">
        <v>10</v>
      </c>
      <c r="H798" t="s">
        <v>9</v>
      </c>
      <c r="I798" t="s">
        <v>11</v>
      </c>
      <c r="J798" s="3">
        <f t="shared" si="17"/>
        <v>11</v>
      </c>
      <c r="K798">
        <v>0.3</v>
      </c>
    </row>
    <row r="799" spans="1:12" x14ac:dyDescent="0.15">
      <c r="A799" t="s">
        <v>137</v>
      </c>
      <c r="B799" s="18">
        <v>36616</v>
      </c>
      <c r="C799" s="18">
        <v>40543</v>
      </c>
      <c r="D799">
        <v>72.5</v>
      </c>
      <c r="E799">
        <v>12</v>
      </c>
      <c r="F799">
        <v>10</v>
      </c>
      <c r="H799" t="s">
        <v>9</v>
      </c>
      <c r="I799" t="s">
        <v>11</v>
      </c>
      <c r="J799" s="3">
        <f t="shared" si="17"/>
        <v>11</v>
      </c>
      <c r="K799">
        <v>0.1</v>
      </c>
    </row>
    <row r="800" spans="1:12" x14ac:dyDescent="0.15">
      <c r="A800" t="s">
        <v>138</v>
      </c>
      <c r="B800" s="18">
        <v>36616</v>
      </c>
      <c r="C800" s="18">
        <v>40543</v>
      </c>
      <c r="D800">
        <v>24</v>
      </c>
      <c r="F800">
        <v>10</v>
      </c>
      <c r="H800" t="s">
        <v>9</v>
      </c>
      <c r="I800" t="s">
        <v>11</v>
      </c>
      <c r="J800" s="3">
        <f t="shared" si="17"/>
        <v>11</v>
      </c>
      <c r="K800">
        <v>0.6</v>
      </c>
    </row>
    <row r="801" spans="1:11" x14ac:dyDescent="0.15">
      <c r="A801" t="s">
        <v>166</v>
      </c>
      <c r="B801" s="18">
        <v>36616</v>
      </c>
      <c r="C801" s="18">
        <v>40543</v>
      </c>
      <c r="D801" s="5"/>
      <c r="F801">
        <v>10</v>
      </c>
      <c r="H801" t="s">
        <v>9</v>
      </c>
      <c r="I801" t="s">
        <v>15</v>
      </c>
      <c r="J801" s="3">
        <f t="shared" si="17"/>
        <v>11</v>
      </c>
    </row>
    <row r="802" spans="1:11" x14ac:dyDescent="0.15">
      <c r="A802" t="s">
        <v>139</v>
      </c>
      <c r="B802" s="18">
        <v>36616</v>
      </c>
      <c r="C802" s="18">
        <v>40543</v>
      </c>
      <c r="D802">
        <v>73</v>
      </c>
      <c r="F802">
        <v>10</v>
      </c>
      <c r="H802" t="s">
        <v>9</v>
      </c>
      <c r="I802" t="s">
        <v>11</v>
      </c>
      <c r="J802" s="3">
        <f t="shared" si="17"/>
        <v>11</v>
      </c>
      <c r="K802">
        <v>0.3</v>
      </c>
    </row>
    <row r="803" spans="1:11" x14ac:dyDescent="0.15">
      <c r="A803" t="s">
        <v>142</v>
      </c>
      <c r="B803" s="18">
        <v>33358</v>
      </c>
      <c r="C803" s="18">
        <v>40543</v>
      </c>
      <c r="D803">
        <v>94</v>
      </c>
      <c r="E803">
        <v>14.8</v>
      </c>
      <c r="F803">
        <v>10</v>
      </c>
      <c r="H803" t="s">
        <v>9</v>
      </c>
      <c r="I803" t="s">
        <v>11</v>
      </c>
      <c r="J803" s="3">
        <f t="shared" si="17"/>
        <v>20</v>
      </c>
      <c r="K803">
        <v>0.3</v>
      </c>
    </row>
    <row r="804" spans="1:11" x14ac:dyDescent="0.15">
      <c r="A804" t="s">
        <v>175</v>
      </c>
      <c r="B804" s="18">
        <v>34059</v>
      </c>
      <c r="C804" s="18">
        <v>40543</v>
      </c>
      <c r="D804">
        <v>54</v>
      </c>
      <c r="E804">
        <v>18</v>
      </c>
      <c r="F804">
        <v>1</v>
      </c>
      <c r="H804" t="s">
        <v>176</v>
      </c>
      <c r="I804" t="s">
        <v>177</v>
      </c>
      <c r="J804" s="3">
        <f t="shared" si="17"/>
        <v>18</v>
      </c>
      <c r="K804">
        <v>0.2</v>
      </c>
    </row>
    <row r="805" spans="1:11" x14ac:dyDescent="0.15">
      <c r="A805" t="s">
        <v>178</v>
      </c>
      <c r="B805" s="18">
        <v>34059</v>
      </c>
      <c r="C805" s="18">
        <v>40543</v>
      </c>
      <c r="D805">
        <v>39</v>
      </c>
      <c r="E805">
        <v>11.5</v>
      </c>
      <c r="F805">
        <v>1</v>
      </c>
      <c r="H805" t="s">
        <v>176</v>
      </c>
      <c r="I805" t="s">
        <v>177</v>
      </c>
      <c r="J805" s="3">
        <f t="shared" si="17"/>
        <v>18</v>
      </c>
      <c r="K805">
        <v>0.8</v>
      </c>
    </row>
    <row r="806" spans="1:11" x14ac:dyDescent="0.15">
      <c r="A806" t="s">
        <v>179</v>
      </c>
      <c r="B806" s="18">
        <v>34059</v>
      </c>
      <c r="C806" s="18">
        <v>40543</v>
      </c>
      <c r="D806">
        <v>33</v>
      </c>
      <c r="E806">
        <v>10.199999999999999</v>
      </c>
      <c r="F806">
        <v>1</v>
      </c>
      <c r="H806" t="s">
        <v>176</v>
      </c>
      <c r="I806" t="s">
        <v>180</v>
      </c>
      <c r="J806" s="3">
        <f t="shared" si="17"/>
        <v>18</v>
      </c>
      <c r="K806">
        <v>1</v>
      </c>
    </row>
    <row r="807" spans="1:11" x14ac:dyDescent="0.15">
      <c r="A807" t="s">
        <v>181</v>
      </c>
      <c r="B807" s="18">
        <v>34059</v>
      </c>
      <c r="C807" s="18">
        <v>40543</v>
      </c>
      <c r="D807">
        <v>35</v>
      </c>
      <c r="E807">
        <v>8.4</v>
      </c>
      <c r="F807">
        <v>2</v>
      </c>
      <c r="H807" t="s">
        <v>176</v>
      </c>
      <c r="I807" t="s">
        <v>10</v>
      </c>
      <c r="J807" s="3">
        <f t="shared" si="17"/>
        <v>18</v>
      </c>
      <c r="K807">
        <v>0.8</v>
      </c>
    </row>
    <row r="808" spans="1:11" x14ac:dyDescent="0.15">
      <c r="A808" t="s">
        <v>182</v>
      </c>
      <c r="B808" s="18">
        <v>34059</v>
      </c>
      <c r="C808" s="18">
        <v>40543</v>
      </c>
      <c r="D808">
        <v>35.5</v>
      </c>
      <c r="E808">
        <v>10.5</v>
      </c>
      <c r="F808">
        <v>2</v>
      </c>
      <c r="H808" t="s">
        <v>176</v>
      </c>
      <c r="I808" t="s">
        <v>16</v>
      </c>
      <c r="J808" s="3">
        <f t="shared" si="17"/>
        <v>18</v>
      </c>
      <c r="K808">
        <v>0.3</v>
      </c>
    </row>
    <row r="809" spans="1:11" x14ac:dyDescent="0.15">
      <c r="A809" t="s">
        <v>183</v>
      </c>
      <c r="B809" s="18">
        <v>34059</v>
      </c>
      <c r="C809" s="18">
        <v>40543</v>
      </c>
      <c r="D809">
        <v>46</v>
      </c>
      <c r="E809">
        <v>12.5</v>
      </c>
      <c r="F809">
        <v>2</v>
      </c>
      <c r="H809" t="s">
        <v>176</v>
      </c>
      <c r="I809" t="s">
        <v>10</v>
      </c>
      <c r="J809" s="3">
        <f t="shared" si="17"/>
        <v>18</v>
      </c>
      <c r="K809">
        <v>0.8</v>
      </c>
    </row>
    <row r="810" spans="1:11" x14ac:dyDescent="0.15">
      <c r="A810" t="s">
        <v>184</v>
      </c>
      <c r="B810" s="18">
        <v>34059</v>
      </c>
      <c r="C810" s="18">
        <v>40543</v>
      </c>
      <c r="D810">
        <v>62.5</v>
      </c>
      <c r="E810">
        <v>14.4</v>
      </c>
      <c r="F810">
        <v>3</v>
      </c>
      <c r="H810" t="s">
        <v>176</v>
      </c>
      <c r="I810" t="s">
        <v>177</v>
      </c>
      <c r="J810" s="3">
        <f t="shared" si="17"/>
        <v>18</v>
      </c>
      <c r="K810">
        <v>0.2</v>
      </c>
    </row>
    <row r="811" spans="1:11" x14ac:dyDescent="0.15">
      <c r="A811" t="s">
        <v>185</v>
      </c>
      <c r="B811" s="18">
        <v>34059</v>
      </c>
      <c r="C811" s="18">
        <v>40543</v>
      </c>
      <c r="D811">
        <v>22</v>
      </c>
      <c r="F811">
        <v>3</v>
      </c>
      <c r="H811" t="s">
        <v>176</v>
      </c>
      <c r="I811" t="s">
        <v>180</v>
      </c>
      <c r="J811" s="3">
        <f t="shared" si="17"/>
        <v>18</v>
      </c>
      <c r="K811">
        <v>1</v>
      </c>
    </row>
    <row r="812" spans="1:11" x14ac:dyDescent="0.15">
      <c r="A812" t="s">
        <v>186</v>
      </c>
      <c r="B812" s="18">
        <v>34059</v>
      </c>
      <c r="C812" s="18">
        <v>40543</v>
      </c>
      <c r="D812">
        <v>72.5</v>
      </c>
      <c r="E812">
        <v>22.4</v>
      </c>
      <c r="F812">
        <v>3</v>
      </c>
      <c r="H812" t="s">
        <v>176</v>
      </c>
      <c r="I812" t="s">
        <v>177</v>
      </c>
      <c r="J812" s="3">
        <f t="shared" si="17"/>
        <v>18</v>
      </c>
      <c r="K812">
        <v>0</v>
      </c>
    </row>
    <row r="813" spans="1:11" x14ac:dyDescent="0.15">
      <c r="A813" t="s">
        <v>187</v>
      </c>
      <c r="B813" s="18">
        <v>34059</v>
      </c>
      <c r="C813" s="18">
        <v>40543</v>
      </c>
      <c r="D813">
        <v>64</v>
      </c>
      <c r="E813">
        <v>17</v>
      </c>
      <c r="F813">
        <v>3</v>
      </c>
      <c r="H813" t="s">
        <v>176</v>
      </c>
      <c r="I813" t="s">
        <v>16</v>
      </c>
      <c r="J813" s="3">
        <f t="shared" si="17"/>
        <v>18</v>
      </c>
      <c r="K813">
        <v>0.7</v>
      </c>
    </row>
    <row r="814" spans="1:11" x14ac:dyDescent="0.15">
      <c r="A814" t="s">
        <v>188</v>
      </c>
      <c r="B814" s="18">
        <v>34059</v>
      </c>
      <c r="C814" s="18">
        <v>40543</v>
      </c>
      <c r="D814">
        <v>28</v>
      </c>
      <c r="E814">
        <v>8.1999999999999993</v>
      </c>
      <c r="F814">
        <v>3</v>
      </c>
      <c r="H814" t="s">
        <v>176</v>
      </c>
      <c r="I814" t="s">
        <v>10</v>
      </c>
      <c r="J814" s="3">
        <f t="shared" si="17"/>
        <v>18</v>
      </c>
      <c r="K814">
        <v>1</v>
      </c>
    </row>
    <row r="815" spans="1:11" x14ac:dyDescent="0.15">
      <c r="A815" t="s">
        <v>190</v>
      </c>
      <c r="B815" s="18">
        <v>34059</v>
      </c>
      <c r="C815" s="18">
        <v>40543</v>
      </c>
      <c r="D815">
        <v>36</v>
      </c>
      <c r="E815">
        <v>12.9</v>
      </c>
      <c r="F815">
        <v>3</v>
      </c>
      <c r="H815" t="s">
        <v>176</v>
      </c>
      <c r="I815" t="s">
        <v>16</v>
      </c>
      <c r="J815" s="3">
        <f t="shared" si="17"/>
        <v>18</v>
      </c>
      <c r="K815">
        <v>0.9</v>
      </c>
    </row>
    <row r="816" spans="1:11" x14ac:dyDescent="0.15">
      <c r="A816" t="s">
        <v>191</v>
      </c>
      <c r="B816" s="18">
        <v>34059</v>
      </c>
      <c r="C816" s="18">
        <v>40543</v>
      </c>
      <c r="D816">
        <v>36</v>
      </c>
      <c r="E816">
        <v>12.8</v>
      </c>
      <c r="F816">
        <v>4</v>
      </c>
      <c r="H816" t="s">
        <v>176</v>
      </c>
      <c r="I816" t="s">
        <v>180</v>
      </c>
      <c r="J816" s="3">
        <f t="shared" si="17"/>
        <v>18</v>
      </c>
      <c r="K816">
        <v>0.8</v>
      </c>
    </row>
    <row r="817" spans="1:12" x14ac:dyDescent="0.15">
      <c r="A817" t="s">
        <v>192</v>
      </c>
      <c r="B817" s="18">
        <v>34059</v>
      </c>
      <c r="C817" s="18">
        <v>40543</v>
      </c>
      <c r="D817">
        <v>101</v>
      </c>
      <c r="E817">
        <v>19.399999999999999</v>
      </c>
      <c r="F817">
        <v>4</v>
      </c>
      <c r="H817" t="s">
        <v>176</v>
      </c>
      <c r="I817" t="s">
        <v>16</v>
      </c>
      <c r="J817" s="3">
        <f t="shared" si="17"/>
        <v>18</v>
      </c>
      <c r="K817">
        <v>0.1</v>
      </c>
    </row>
    <row r="818" spans="1:12" x14ac:dyDescent="0.15">
      <c r="A818" t="s">
        <v>193</v>
      </c>
      <c r="B818" s="18">
        <v>34059</v>
      </c>
      <c r="C818" s="18">
        <v>40543</v>
      </c>
      <c r="D818">
        <v>67</v>
      </c>
      <c r="E818">
        <v>20.399999999999999</v>
      </c>
      <c r="F818">
        <v>4</v>
      </c>
      <c r="H818" t="s">
        <v>176</v>
      </c>
      <c r="I818" t="s">
        <v>177</v>
      </c>
      <c r="J818" s="3">
        <f t="shared" si="17"/>
        <v>18</v>
      </c>
      <c r="K818">
        <v>0.2</v>
      </c>
    </row>
    <row r="819" spans="1:12" x14ac:dyDescent="0.15">
      <c r="A819" t="s">
        <v>194</v>
      </c>
      <c r="B819" s="18">
        <v>34059</v>
      </c>
      <c r="C819" s="18">
        <v>40543</v>
      </c>
      <c r="D819">
        <v>44</v>
      </c>
      <c r="F819">
        <v>4</v>
      </c>
      <c r="H819" t="s">
        <v>176</v>
      </c>
      <c r="I819" t="s">
        <v>10</v>
      </c>
      <c r="J819" s="3">
        <f t="shared" si="17"/>
        <v>18</v>
      </c>
      <c r="K819">
        <v>1</v>
      </c>
    </row>
    <row r="820" spans="1:12" x14ac:dyDescent="0.15">
      <c r="A820" t="s">
        <v>195</v>
      </c>
      <c r="B820" s="18">
        <v>34059</v>
      </c>
      <c r="C820" s="18">
        <v>40543</v>
      </c>
      <c r="D820">
        <v>78</v>
      </c>
      <c r="E820">
        <v>22.6</v>
      </c>
      <c r="F820">
        <v>4</v>
      </c>
      <c r="H820" t="s">
        <v>176</v>
      </c>
      <c r="I820" t="s">
        <v>16</v>
      </c>
      <c r="J820" s="3">
        <f t="shared" si="17"/>
        <v>18</v>
      </c>
      <c r="K820">
        <v>0.1</v>
      </c>
    </row>
    <row r="821" spans="1:12" x14ac:dyDescent="0.15">
      <c r="A821" t="s">
        <v>196</v>
      </c>
      <c r="B821" s="18">
        <v>34059</v>
      </c>
      <c r="C821" s="18">
        <v>40543</v>
      </c>
      <c r="D821">
        <v>34</v>
      </c>
      <c r="E821">
        <v>14.4</v>
      </c>
      <c r="F821">
        <v>5</v>
      </c>
      <c r="H821" t="s">
        <v>176</v>
      </c>
      <c r="I821" t="s">
        <v>8</v>
      </c>
      <c r="J821" s="3">
        <f t="shared" si="17"/>
        <v>18</v>
      </c>
      <c r="K821">
        <v>0.7</v>
      </c>
    </row>
    <row r="822" spans="1:12" x14ac:dyDescent="0.15">
      <c r="A822" t="s">
        <v>197</v>
      </c>
      <c r="B822" s="18">
        <v>34059</v>
      </c>
      <c r="C822" s="18">
        <v>40543</v>
      </c>
      <c r="D822">
        <v>47</v>
      </c>
      <c r="E822">
        <v>17</v>
      </c>
      <c r="F822">
        <v>5</v>
      </c>
      <c r="H822" t="s">
        <v>176</v>
      </c>
      <c r="I822" t="s">
        <v>177</v>
      </c>
      <c r="J822" s="3">
        <f t="shared" si="17"/>
        <v>18</v>
      </c>
      <c r="K822">
        <v>0.2</v>
      </c>
    </row>
    <row r="823" spans="1:12" x14ac:dyDescent="0.15">
      <c r="A823" t="s">
        <v>143</v>
      </c>
      <c r="B823" s="18">
        <v>34819</v>
      </c>
      <c r="C823" s="18">
        <v>40908</v>
      </c>
      <c r="D823">
        <v>125</v>
      </c>
      <c r="E823">
        <v>27.6</v>
      </c>
      <c r="F823">
        <v>0</v>
      </c>
      <c r="G823">
        <v>4</v>
      </c>
      <c r="H823" t="s">
        <v>7</v>
      </c>
      <c r="I823" t="s">
        <v>146</v>
      </c>
      <c r="J823" s="3">
        <f t="shared" ref="J823:J886" si="18">YEAR(C823)-YEAR(B823)</f>
        <v>17</v>
      </c>
      <c r="K823">
        <v>0</v>
      </c>
    </row>
    <row r="824" spans="1:12" x14ac:dyDescent="0.15">
      <c r="A824" t="s">
        <v>37</v>
      </c>
      <c r="B824" s="18">
        <v>34819</v>
      </c>
      <c r="C824" s="18">
        <v>40908</v>
      </c>
      <c r="D824">
        <v>54.5</v>
      </c>
      <c r="F824">
        <v>1</v>
      </c>
      <c r="G824">
        <v>1</v>
      </c>
      <c r="H824" t="s">
        <v>7</v>
      </c>
      <c r="I824" t="s">
        <v>146</v>
      </c>
      <c r="J824" s="3">
        <f t="shared" si="18"/>
        <v>17</v>
      </c>
      <c r="K824">
        <v>1</v>
      </c>
    </row>
    <row r="825" spans="1:12" x14ac:dyDescent="0.15">
      <c r="A825" t="s">
        <v>53</v>
      </c>
      <c r="B825" s="18">
        <v>34819</v>
      </c>
      <c r="C825" s="18">
        <v>40908</v>
      </c>
      <c r="D825">
        <v>73</v>
      </c>
      <c r="E825">
        <v>22.5</v>
      </c>
      <c r="F825">
        <v>1</v>
      </c>
      <c r="G825">
        <v>2</v>
      </c>
      <c r="H825" t="s">
        <v>7</v>
      </c>
      <c r="I825" t="s">
        <v>16</v>
      </c>
      <c r="J825" s="3">
        <f t="shared" si="18"/>
        <v>17</v>
      </c>
      <c r="K825">
        <v>0.6</v>
      </c>
    </row>
    <row r="826" spans="1:12" x14ac:dyDescent="0.15">
      <c r="A826" t="s">
        <v>45</v>
      </c>
      <c r="B826" s="18">
        <v>34819</v>
      </c>
      <c r="C826" s="18">
        <v>40908</v>
      </c>
      <c r="D826">
        <v>65.5</v>
      </c>
      <c r="F826">
        <v>1</v>
      </c>
      <c r="G826">
        <v>3</v>
      </c>
      <c r="H826" t="s">
        <v>7</v>
      </c>
      <c r="I826" t="s">
        <v>147</v>
      </c>
      <c r="J826" s="3">
        <f t="shared" si="18"/>
        <v>17</v>
      </c>
      <c r="K826">
        <v>0.9</v>
      </c>
      <c r="L826" s="3"/>
    </row>
    <row r="827" spans="1:12" x14ac:dyDescent="0.15">
      <c r="A827" t="s">
        <v>34</v>
      </c>
      <c r="B827" s="18">
        <v>34819</v>
      </c>
      <c r="C827" s="18">
        <v>40908</v>
      </c>
      <c r="D827">
        <v>35</v>
      </c>
      <c r="F827">
        <v>2</v>
      </c>
      <c r="G827">
        <v>1</v>
      </c>
      <c r="H827" t="s">
        <v>7</v>
      </c>
      <c r="I827" t="s">
        <v>147</v>
      </c>
      <c r="J827" s="3">
        <f t="shared" si="18"/>
        <v>17</v>
      </c>
      <c r="K827">
        <v>1</v>
      </c>
      <c r="L827" s="3"/>
    </row>
    <row r="828" spans="1:12" x14ac:dyDescent="0.15">
      <c r="A828" t="s">
        <v>50</v>
      </c>
      <c r="B828" s="18">
        <v>34819</v>
      </c>
      <c r="C828" s="18">
        <v>40908</v>
      </c>
      <c r="D828">
        <v>97</v>
      </c>
      <c r="F828">
        <v>2</v>
      </c>
      <c r="G828">
        <v>3</v>
      </c>
      <c r="H828" t="s">
        <v>7</v>
      </c>
      <c r="I828" t="s">
        <v>146</v>
      </c>
      <c r="J828" s="3">
        <f t="shared" si="18"/>
        <v>17</v>
      </c>
      <c r="K828">
        <v>0</v>
      </c>
      <c r="L828" s="3"/>
    </row>
    <row r="829" spans="1:12" x14ac:dyDescent="0.15">
      <c r="A829" t="s">
        <v>51</v>
      </c>
      <c r="B829" s="18">
        <v>34819</v>
      </c>
      <c r="C829" s="18">
        <v>40908</v>
      </c>
      <c r="D829">
        <v>81</v>
      </c>
      <c r="F829">
        <v>2</v>
      </c>
      <c r="G829">
        <v>4</v>
      </c>
      <c r="H829" t="s">
        <v>7</v>
      </c>
      <c r="I829" t="s">
        <v>147</v>
      </c>
      <c r="J829" s="3">
        <f t="shared" si="18"/>
        <v>17</v>
      </c>
      <c r="K829">
        <v>0.3</v>
      </c>
      <c r="L829" s="3"/>
    </row>
    <row r="830" spans="1:12" x14ac:dyDescent="0.15">
      <c r="A830" t="s">
        <v>43</v>
      </c>
      <c r="B830" s="18">
        <v>34819</v>
      </c>
      <c r="C830" s="18">
        <v>40908</v>
      </c>
      <c r="D830">
        <v>66.5</v>
      </c>
      <c r="F830">
        <v>3</v>
      </c>
      <c r="G830">
        <v>1</v>
      </c>
      <c r="H830" t="s">
        <v>7</v>
      </c>
      <c r="I830" t="s">
        <v>8</v>
      </c>
      <c r="J830" s="3">
        <f t="shared" si="18"/>
        <v>17</v>
      </c>
      <c r="K830">
        <v>0.8</v>
      </c>
      <c r="L830" s="3"/>
    </row>
    <row r="831" spans="1:12" x14ac:dyDescent="0.15">
      <c r="A831" t="s">
        <v>46</v>
      </c>
      <c r="B831" s="18">
        <v>34819</v>
      </c>
      <c r="C831" s="18">
        <v>40908</v>
      </c>
      <c r="D831">
        <v>81.5</v>
      </c>
      <c r="F831">
        <v>3</v>
      </c>
      <c r="G831">
        <v>2</v>
      </c>
      <c r="H831" t="s">
        <v>7</v>
      </c>
      <c r="I831" t="s">
        <v>146</v>
      </c>
      <c r="J831" s="3">
        <f t="shared" si="18"/>
        <v>17</v>
      </c>
      <c r="K831">
        <v>0.1</v>
      </c>
      <c r="L831" s="3"/>
    </row>
    <row r="832" spans="1:12" x14ac:dyDescent="0.15">
      <c r="A832" t="s">
        <v>35</v>
      </c>
      <c r="B832" s="18">
        <v>34819</v>
      </c>
      <c r="C832" s="18">
        <v>40908</v>
      </c>
      <c r="D832">
        <v>42.5</v>
      </c>
      <c r="F832">
        <v>3</v>
      </c>
      <c r="G832">
        <v>3</v>
      </c>
      <c r="H832" t="s">
        <v>7</v>
      </c>
      <c r="I832" t="s">
        <v>146</v>
      </c>
      <c r="J832" s="3">
        <f t="shared" si="18"/>
        <v>17</v>
      </c>
      <c r="K832">
        <v>1</v>
      </c>
      <c r="L832" s="3"/>
    </row>
    <row r="833" spans="1:12" x14ac:dyDescent="0.15">
      <c r="A833" t="s">
        <v>40</v>
      </c>
      <c r="B833" s="18">
        <v>34819</v>
      </c>
      <c r="C833" s="18">
        <v>40908</v>
      </c>
      <c r="D833">
        <v>74</v>
      </c>
      <c r="F833">
        <v>4</v>
      </c>
      <c r="G833">
        <v>3</v>
      </c>
      <c r="H833" t="s">
        <v>7</v>
      </c>
      <c r="I833" t="s">
        <v>146</v>
      </c>
      <c r="J833" s="3">
        <f t="shared" si="18"/>
        <v>17</v>
      </c>
      <c r="K833">
        <v>0.1</v>
      </c>
      <c r="L833" s="3"/>
    </row>
    <row r="834" spans="1:12" x14ac:dyDescent="0.15">
      <c r="A834" t="s">
        <v>44</v>
      </c>
      <c r="B834" s="18">
        <v>34819</v>
      </c>
      <c r="C834" s="18">
        <v>40908</v>
      </c>
      <c r="D834">
        <v>56.5</v>
      </c>
      <c r="F834">
        <v>4</v>
      </c>
      <c r="G834">
        <v>5</v>
      </c>
      <c r="H834" t="s">
        <v>7</v>
      </c>
      <c r="I834" t="s">
        <v>147</v>
      </c>
      <c r="J834" s="3">
        <f t="shared" si="18"/>
        <v>17</v>
      </c>
      <c r="K834">
        <v>0.8</v>
      </c>
      <c r="L834" s="3"/>
    </row>
    <row r="835" spans="1:12" x14ac:dyDescent="0.15">
      <c r="A835" t="s">
        <v>39</v>
      </c>
      <c r="B835" s="18">
        <v>34819</v>
      </c>
      <c r="C835" s="18">
        <v>40908</v>
      </c>
      <c r="D835">
        <v>40</v>
      </c>
      <c r="F835">
        <v>5</v>
      </c>
      <c r="G835">
        <v>2</v>
      </c>
      <c r="H835" t="s">
        <v>7</v>
      </c>
      <c r="I835" t="s">
        <v>148</v>
      </c>
      <c r="J835" s="3">
        <f t="shared" si="18"/>
        <v>17</v>
      </c>
      <c r="K835">
        <v>0.9</v>
      </c>
      <c r="L835" s="3"/>
    </row>
    <row r="836" spans="1:12" x14ac:dyDescent="0.15">
      <c r="A836" t="s">
        <v>49</v>
      </c>
      <c r="B836" s="18">
        <v>34819</v>
      </c>
      <c r="C836" s="18">
        <v>40908</v>
      </c>
      <c r="D836">
        <v>82</v>
      </c>
      <c r="F836">
        <v>5</v>
      </c>
      <c r="G836">
        <v>3</v>
      </c>
      <c r="H836" t="s">
        <v>7</v>
      </c>
      <c r="I836" t="s">
        <v>8</v>
      </c>
      <c r="J836" s="3">
        <f t="shared" si="18"/>
        <v>17</v>
      </c>
      <c r="K836">
        <v>0.3</v>
      </c>
      <c r="L836" s="3"/>
    </row>
    <row r="837" spans="1:12" x14ac:dyDescent="0.15">
      <c r="A837" t="s">
        <v>27</v>
      </c>
      <c r="B837" s="18">
        <v>34819</v>
      </c>
      <c r="C837" s="18">
        <v>40908</v>
      </c>
      <c r="D837" s="5"/>
      <c r="F837">
        <v>5</v>
      </c>
      <c r="G837">
        <v>4</v>
      </c>
      <c r="H837" t="s">
        <v>7</v>
      </c>
      <c r="I837" t="s">
        <v>16</v>
      </c>
      <c r="J837" s="3">
        <f t="shared" si="18"/>
        <v>17</v>
      </c>
      <c r="L837" s="9" t="s">
        <v>251</v>
      </c>
    </row>
    <row r="838" spans="1:12" x14ac:dyDescent="0.15">
      <c r="A838" t="s">
        <v>23</v>
      </c>
      <c r="B838" s="18">
        <v>34819</v>
      </c>
      <c r="C838" s="18">
        <v>40908</v>
      </c>
      <c r="D838">
        <v>12</v>
      </c>
      <c r="F838">
        <v>6</v>
      </c>
      <c r="G838">
        <v>1</v>
      </c>
      <c r="H838" t="s">
        <v>7</v>
      </c>
      <c r="I838" t="s">
        <v>16</v>
      </c>
      <c r="J838" s="3">
        <f t="shared" si="18"/>
        <v>17</v>
      </c>
      <c r="K838">
        <v>0.9</v>
      </c>
    </row>
    <row r="839" spans="1:12" x14ac:dyDescent="0.15">
      <c r="A839" t="s">
        <v>54</v>
      </c>
      <c r="B839" s="18">
        <v>34819</v>
      </c>
      <c r="C839" s="18">
        <v>40908</v>
      </c>
      <c r="D839">
        <v>91</v>
      </c>
      <c r="F839">
        <v>6</v>
      </c>
      <c r="G839">
        <v>5</v>
      </c>
      <c r="H839" t="s">
        <v>7</v>
      </c>
      <c r="I839" t="s">
        <v>8</v>
      </c>
      <c r="J839" s="3">
        <f t="shared" si="18"/>
        <v>17</v>
      </c>
      <c r="K839">
        <v>0.2</v>
      </c>
    </row>
    <row r="840" spans="1:12" x14ac:dyDescent="0.15">
      <c r="A840" t="s">
        <v>24</v>
      </c>
      <c r="B840" s="18">
        <v>34819</v>
      </c>
      <c r="C840" s="18">
        <v>40908</v>
      </c>
      <c r="D840">
        <v>17</v>
      </c>
      <c r="F840">
        <v>6</v>
      </c>
      <c r="G840">
        <v>6</v>
      </c>
      <c r="H840" t="s">
        <v>7</v>
      </c>
      <c r="I840" t="s">
        <v>16</v>
      </c>
      <c r="J840" s="3">
        <f t="shared" si="18"/>
        <v>17</v>
      </c>
      <c r="K840">
        <v>1</v>
      </c>
    </row>
    <row r="841" spans="1:12" x14ac:dyDescent="0.15">
      <c r="A841" t="s">
        <v>31</v>
      </c>
      <c r="B841" s="18">
        <v>34819</v>
      </c>
      <c r="C841" s="18">
        <v>40908</v>
      </c>
      <c r="D841">
        <v>36.5</v>
      </c>
      <c r="F841">
        <v>7</v>
      </c>
      <c r="G841">
        <v>2</v>
      </c>
      <c r="H841" t="s">
        <v>7</v>
      </c>
      <c r="I841" t="s">
        <v>147</v>
      </c>
      <c r="J841" s="3">
        <f t="shared" si="18"/>
        <v>17</v>
      </c>
      <c r="K841">
        <v>0.8</v>
      </c>
    </row>
    <row r="842" spans="1:12" x14ac:dyDescent="0.15">
      <c r="A842" t="s">
        <v>48</v>
      </c>
      <c r="B842" s="18">
        <v>34819</v>
      </c>
      <c r="C842" s="18">
        <v>40908</v>
      </c>
      <c r="D842">
        <v>68</v>
      </c>
      <c r="F842">
        <v>7</v>
      </c>
      <c r="G842">
        <v>3</v>
      </c>
      <c r="H842" t="s">
        <v>7</v>
      </c>
      <c r="I842" t="s">
        <v>146</v>
      </c>
      <c r="J842" s="3">
        <f t="shared" si="18"/>
        <v>17</v>
      </c>
      <c r="K842">
        <v>0.1</v>
      </c>
    </row>
    <row r="843" spans="1:12" x14ac:dyDescent="0.15">
      <c r="A843" t="s">
        <v>26</v>
      </c>
      <c r="B843" s="18">
        <v>34819</v>
      </c>
      <c r="C843" s="18">
        <v>40908</v>
      </c>
      <c r="D843">
        <v>28</v>
      </c>
      <c r="F843">
        <v>7</v>
      </c>
      <c r="G843">
        <v>4</v>
      </c>
      <c r="H843" t="s">
        <v>7</v>
      </c>
      <c r="I843" t="s">
        <v>16</v>
      </c>
      <c r="J843" s="3">
        <f t="shared" si="18"/>
        <v>17</v>
      </c>
      <c r="K843">
        <v>1</v>
      </c>
    </row>
    <row r="844" spans="1:12" x14ac:dyDescent="0.15">
      <c r="A844" t="s">
        <v>28</v>
      </c>
      <c r="B844" s="18">
        <v>34819</v>
      </c>
      <c r="C844" s="18">
        <v>40908</v>
      </c>
      <c r="D844">
        <v>29</v>
      </c>
      <c r="F844">
        <v>7</v>
      </c>
      <c r="G844">
        <v>5</v>
      </c>
      <c r="H844" t="s">
        <v>7</v>
      </c>
      <c r="I844" t="s">
        <v>16</v>
      </c>
      <c r="J844" s="3">
        <f t="shared" si="18"/>
        <v>17</v>
      </c>
      <c r="K844">
        <v>1</v>
      </c>
    </row>
    <row r="845" spans="1:12" x14ac:dyDescent="0.15">
      <c r="A845" t="s">
        <v>41</v>
      </c>
      <c r="B845" s="18">
        <v>34819</v>
      </c>
      <c r="C845" s="18">
        <v>40908</v>
      </c>
      <c r="D845">
        <v>78.5</v>
      </c>
      <c r="F845">
        <v>7</v>
      </c>
      <c r="G845">
        <v>6</v>
      </c>
      <c r="H845" t="s">
        <v>7</v>
      </c>
      <c r="I845" t="s">
        <v>146</v>
      </c>
      <c r="J845" s="3">
        <f t="shared" si="18"/>
        <v>17</v>
      </c>
      <c r="K845">
        <v>0.1</v>
      </c>
    </row>
    <row r="846" spans="1:12" x14ac:dyDescent="0.15">
      <c r="A846" t="s">
        <v>29</v>
      </c>
      <c r="B846" s="18">
        <v>34819</v>
      </c>
      <c r="C846" s="18">
        <v>40908</v>
      </c>
      <c r="D846">
        <v>31.5</v>
      </c>
      <c r="F846">
        <v>8</v>
      </c>
      <c r="G846">
        <v>2</v>
      </c>
      <c r="H846" t="s">
        <v>7</v>
      </c>
      <c r="I846" t="s">
        <v>16</v>
      </c>
      <c r="J846" s="3">
        <f t="shared" si="18"/>
        <v>17</v>
      </c>
      <c r="K846">
        <v>0.9</v>
      </c>
    </row>
    <row r="847" spans="1:12" x14ac:dyDescent="0.15">
      <c r="A847" t="s">
        <v>47</v>
      </c>
      <c r="B847" s="18">
        <v>34819</v>
      </c>
      <c r="C847" s="18">
        <v>40908</v>
      </c>
      <c r="D847">
        <v>78</v>
      </c>
      <c r="F847">
        <v>8</v>
      </c>
      <c r="G847">
        <v>4</v>
      </c>
      <c r="H847" t="s">
        <v>7</v>
      </c>
      <c r="I847" t="s">
        <v>146</v>
      </c>
      <c r="J847" s="3">
        <f t="shared" si="18"/>
        <v>17</v>
      </c>
      <c r="K847">
        <v>0.1</v>
      </c>
    </row>
    <row r="848" spans="1:12" x14ac:dyDescent="0.15">
      <c r="A848" t="s">
        <v>52</v>
      </c>
      <c r="B848" s="18">
        <v>34819</v>
      </c>
      <c r="C848" s="18">
        <v>40908</v>
      </c>
      <c r="D848">
        <v>89</v>
      </c>
      <c r="F848">
        <v>8</v>
      </c>
      <c r="G848">
        <v>6</v>
      </c>
      <c r="H848" t="s">
        <v>7</v>
      </c>
      <c r="I848" t="s">
        <v>8</v>
      </c>
      <c r="J848" s="3">
        <f t="shared" si="18"/>
        <v>17</v>
      </c>
      <c r="K848">
        <v>0.1</v>
      </c>
    </row>
    <row r="849" spans="1:12" x14ac:dyDescent="0.15">
      <c r="A849" t="s">
        <v>36</v>
      </c>
      <c r="B849" s="18">
        <v>34819</v>
      </c>
      <c r="C849" s="18">
        <v>40908</v>
      </c>
      <c r="D849">
        <v>44</v>
      </c>
      <c r="F849">
        <v>8</v>
      </c>
      <c r="G849">
        <v>8</v>
      </c>
      <c r="H849" t="s">
        <v>7</v>
      </c>
      <c r="I849" t="s">
        <v>16</v>
      </c>
      <c r="J849" s="3">
        <f t="shared" si="18"/>
        <v>17</v>
      </c>
      <c r="K849">
        <v>0.7</v>
      </c>
    </row>
    <row r="850" spans="1:12" x14ac:dyDescent="0.15">
      <c r="A850" t="s">
        <v>38</v>
      </c>
      <c r="B850" s="18">
        <v>34819</v>
      </c>
      <c r="C850" s="18">
        <v>40908</v>
      </c>
      <c r="D850">
        <v>53</v>
      </c>
      <c r="F850">
        <v>9</v>
      </c>
      <c r="G850">
        <v>4</v>
      </c>
      <c r="H850" t="s">
        <v>7</v>
      </c>
      <c r="I850" t="s">
        <v>146</v>
      </c>
      <c r="J850" s="3">
        <f t="shared" si="18"/>
        <v>17</v>
      </c>
      <c r="K850">
        <v>0.4</v>
      </c>
    </row>
    <row r="851" spans="1:12" x14ac:dyDescent="0.15">
      <c r="A851" t="s">
        <v>33</v>
      </c>
      <c r="B851" s="18">
        <v>34819</v>
      </c>
      <c r="C851" s="18">
        <v>40908</v>
      </c>
      <c r="D851">
        <v>43</v>
      </c>
      <c r="F851">
        <v>9</v>
      </c>
      <c r="G851">
        <v>5</v>
      </c>
      <c r="H851" t="s">
        <v>7</v>
      </c>
      <c r="I851" t="s">
        <v>8</v>
      </c>
      <c r="J851" s="3">
        <f t="shared" si="18"/>
        <v>17</v>
      </c>
      <c r="K851">
        <v>1</v>
      </c>
    </row>
    <row r="852" spans="1:12" x14ac:dyDescent="0.15">
      <c r="A852" t="s">
        <v>42</v>
      </c>
      <c r="B852" s="18">
        <v>34819</v>
      </c>
      <c r="C852" s="18">
        <v>40908</v>
      </c>
      <c r="D852">
        <v>67.5</v>
      </c>
      <c r="F852">
        <v>9</v>
      </c>
      <c r="G852">
        <v>6</v>
      </c>
      <c r="H852" t="s">
        <v>7</v>
      </c>
      <c r="I852" t="s">
        <v>146</v>
      </c>
      <c r="J852" s="3">
        <f t="shared" si="18"/>
        <v>17</v>
      </c>
      <c r="K852">
        <v>0</v>
      </c>
    </row>
    <row r="853" spans="1:12" x14ac:dyDescent="0.15">
      <c r="A853" t="s">
        <v>30</v>
      </c>
      <c r="B853" s="18">
        <v>34819</v>
      </c>
      <c r="C853" s="18">
        <v>40908</v>
      </c>
      <c r="D853">
        <v>38</v>
      </c>
      <c r="F853">
        <v>9</v>
      </c>
      <c r="G853">
        <v>7</v>
      </c>
      <c r="H853" t="s">
        <v>7</v>
      </c>
      <c r="I853" t="s">
        <v>146</v>
      </c>
      <c r="J853" s="3">
        <f t="shared" si="18"/>
        <v>17</v>
      </c>
      <c r="K853">
        <v>1</v>
      </c>
    </row>
    <row r="854" spans="1:12" x14ac:dyDescent="0.15">
      <c r="A854" t="s">
        <v>32</v>
      </c>
      <c r="B854" s="18">
        <v>34819</v>
      </c>
      <c r="C854" s="18">
        <v>40908</v>
      </c>
      <c r="D854">
        <v>40.5</v>
      </c>
      <c r="F854">
        <v>9</v>
      </c>
      <c r="G854">
        <v>8</v>
      </c>
      <c r="H854" t="s">
        <v>7</v>
      </c>
      <c r="I854" t="s">
        <v>147</v>
      </c>
      <c r="J854" s="3">
        <f t="shared" si="18"/>
        <v>17</v>
      </c>
      <c r="K854">
        <v>1</v>
      </c>
    </row>
    <row r="855" spans="1:12" x14ac:dyDescent="0.15">
      <c r="A855" t="s">
        <v>25</v>
      </c>
      <c r="B855" s="18">
        <v>34819</v>
      </c>
      <c r="C855" s="18">
        <v>40908</v>
      </c>
      <c r="D855">
        <v>28</v>
      </c>
      <c r="F855">
        <v>10</v>
      </c>
      <c r="G855">
        <v>4</v>
      </c>
      <c r="H855" t="s">
        <v>7</v>
      </c>
      <c r="I855" t="s">
        <v>16</v>
      </c>
      <c r="J855" s="3">
        <f t="shared" si="18"/>
        <v>17</v>
      </c>
      <c r="K855" s="10">
        <v>0.9</v>
      </c>
    </row>
    <row r="856" spans="1:12" x14ac:dyDescent="0.15">
      <c r="A856" t="s">
        <v>160</v>
      </c>
      <c r="B856" s="18">
        <v>34819</v>
      </c>
      <c r="C856" s="18">
        <v>40908</v>
      </c>
      <c r="D856">
        <v>31.5</v>
      </c>
      <c r="F856">
        <v>10</v>
      </c>
      <c r="G856">
        <v>9</v>
      </c>
      <c r="H856" t="s">
        <v>7</v>
      </c>
      <c r="I856" t="s">
        <v>8</v>
      </c>
      <c r="J856" s="3">
        <f t="shared" si="18"/>
        <v>17</v>
      </c>
      <c r="K856" s="10">
        <v>0.3</v>
      </c>
    </row>
    <row r="857" spans="1:12" x14ac:dyDescent="0.15">
      <c r="A857" t="s">
        <v>161</v>
      </c>
      <c r="B857" s="18">
        <v>34819</v>
      </c>
      <c r="C857" s="18">
        <v>40908</v>
      </c>
      <c r="D857">
        <v>23</v>
      </c>
      <c r="F857">
        <v>10</v>
      </c>
      <c r="G857">
        <v>9</v>
      </c>
      <c r="H857" t="s">
        <v>7</v>
      </c>
      <c r="I857" t="s">
        <v>8</v>
      </c>
      <c r="J857" s="3">
        <f t="shared" si="18"/>
        <v>17</v>
      </c>
      <c r="K857" s="10">
        <v>1</v>
      </c>
    </row>
    <row r="858" spans="1:12" x14ac:dyDescent="0.15">
      <c r="A858" t="s">
        <v>55</v>
      </c>
      <c r="B858" s="18">
        <v>35246</v>
      </c>
      <c r="C858" s="18">
        <v>40908</v>
      </c>
      <c r="D858">
        <v>83</v>
      </c>
      <c r="F858">
        <v>0</v>
      </c>
      <c r="H858" t="s">
        <v>9</v>
      </c>
      <c r="I858" t="s">
        <v>10</v>
      </c>
      <c r="J858" s="3">
        <f t="shared" si="18"/>
        <v>16</v>
      </c>
      <c r="K858" s="10">
        <v>0.2</v>
      </c>
    </row>
    <row r="859" spans="1:12" x14ac:dyDescent="0.15">
      <c r="A859" t="s">
        <v>56</v>
      </c>
      <c r="B859" s="18">
        <v>35246</v>
      </c>
      <c r="C859" s="18">
        <v>40908</v>
      </c>
      <c r="D859">
        <v>17</v>
      </c>
      <c r="F859">
        <v>0</v>
      </c>
      <c r="H859" t="s">
        <v>9</v>
      </c>
      <c r="I859" t="s">
        <v>15</v>
      </c>
      <c r="J859" s="3">
        <f t="shared" si="18"/>
        <v>16</v>
      </c>
      <c r="K859" s="10">
        <v>1</v>
      </c>
    </row>
    <row r="860" spans="1:12" x14ac:dyDescent="0.15">
      <c r="A860" t="s">
        <v>140</v>
      </c>
      <c r="B860" s="18">
        <v>35246</v>
      </c>
      <c r="C860" s="18">
        <v>40908</v>
      </c>
      <c r="D860">
        <v>81</v>
      </c>
      <c r="F860">
        <v>0</v>
      </c>
      <c r="H860" t="s">
        <v>9</v>
      </c>
      <c r="I860" t="s">
        <v>11</v>
      </c>
      <c r="J860" s="3">
        <f t="shared" si="18"/>
        <v>16</v>
      </c>
      <c r="K860" s="10">
        <v>0.1</v>
      </c>
    </row>
    <row r="861" spans="1:12" x14ac:dyDescent="0.15">
      <c r="A861" t="s">
        <v>141</v>
      </c>
      <c r="B861" s="18">
        <v>35246</v>
      </c>
      <c r="C861" s="18">
        <v>40908</v>
      </c>
      <c r="D861">
        <v>89</v>
      </c>
      <c r="F861">
        <v>0</v>
      </c>
      <c r="H861" t="s">
        <v>9</v>
      </c>
      <c r="I861" t="s">
        <v>11</v>
      </c>
      <c r="J861" s="3">
        <f t="shared" si="18"/>
        <v>16</v>
      </c>
      <c r="K861" s="10">
        <v>0.1</v>
      </c>
    </row>
    <row r="862" spans="1:12" x14ac:dyDescent="0.15">
      <c r="A862" t="s">
        <v>57</v>
      </c>
      <c r="B862" s="18">
        <v>36616</v>
      </c>
      <c r="C862" s="18">
        <v>40908</v>
      </c>
      <c r="D862">
        <v>82</v>
      </c>
      <c r="E862">
        <v>13.6</v>
      </c>
      <c r="F862">
        <v>1</v>
      </c>
      <c r="H862" t="s">
        <v>9</v>
      </c>
      <c r="I862" t="s">
        <v>11</v>
      </c>
      <c r="J862" s="3">
        <f t="shared" si="18"/>
        <v>12</v>
      </c>
      <c r="K862" s="10">
        <v>0.1</v>
      </c>
    </row>
    <row r="863" spans="1:12" x14ac:dyDescent="0.15">
      <c r="A863" t="s">
        <v>58</v>
      </c>
      <c r="B863" s="18">
        <v>36616</v>
      </c>
      <c r="C863" s="18">
        <v>40908</v>
      </c>
      <c r="D863">
        <v>60</v>
      </c>
      <c r="E863">
        <v>11.2</v>
      </c>
      <c r="F863">
        <v>1</v>
      </c>
      <c r="H863" t="s">
        <v>9</v>
      </c>
      <c r="I863" t="s">
        <v>11</v>
      </c>
      <c r="J863" s="3">
        <f t="shared" si="18"/>
        <v>12</v>
      </c>
      <c r="K863" s="10">
        <v>0</v>
      </c>
    </row>
    <row r="864" spans="1:12" x14ac:dyDescent="0.15">
      <c r="A864" t="s">
        <v>59</v>
      </c>
      <c r="B864" s="18">
        <v>36616</v>
      </c>
      <c r="C864" s="18">
        <v>40908</v>
      </c>
      <c r="F864">
        <v>1</v>
      </c>
      <c r="H864" t="s">
        <v>9</v>
      </c>
      <c r="I864" t="s">
        <v>12</v>
      </c>
      <c r="J864" s="3">
        <f t="shared" si="18"/>
        <v>12</v>
      </c>
      <c r="L864" t="s">
        <v>250</v>
      </c>
    </row>
    <row r="865" spans="1:12" x14ac:dyDescent="0.15">
      <c r="A865" t="s">
        <v>60</v>
      </c>
      <c r="B865" s="18">
        <v>36616</v>
      </c>
      <c r="C865" s="18">
        <v>40908</v>
      </c>
      <c r="D865">
        <v>32.5</v>
      </c>
      <c r="F865">
        <v>1</v>
      </c>
      <c r="H865" t="s">
        <v>9</v>
      </c>
      <c r="I865" t="s">
        <v>11</v>
      </c>
      <c r="J865" s="3">
        <f t="shared" si="18"/>
        <v>12</v>
      </c>
      <c r="K865">
        <v>0.4</v>
      </c>
    </row>
    <row r="866" spans="1:12" x14ac:dyDescent="0.15">
      <c r="A866" t="s">
        <v>61</v>
      </c>
      <c r="B866" s="18">
        <v>36616</v>
      </c>
      <c r="C866" s="18">
        <v>40908</v>
      </c>
      <c r="D866">
        <v>34</v>
      </c>
      <c r="F866">
        <v>1</v>
      </c>
      <c r="H866" t="s">
        <v>9</v>
      </c>
      <c r="I866" t="s">
        <v>12</v>
      </c>
      <c r="J866" s="3">
        <f t="shared" si="18"/>
        <v>12</v>
      </c>
      <c r="K866">
        <v>0.4</v>
      </c>
    </row>
    <row r="867" spans="1:12" x14ac:dyDescent="0.15">
      <c r="A867" t="s">
        <v>62</v>
      </c>
      <c r="B867" s="18">
        <v>36616</v>
      </c>
      <c r="C867" s="18">
        <v>40908</v>
      </c>
      <c r="D867">
        <v>56.5</v>
      </c>
      <c r="F867">
        <v>1</v>
      </c>
      <c r="H867" t="s">
        <v>9</v>
      </c>
      <c r="I867" t="s">
        <v>12</v>
      </c>
      <c r="J867" s="3">
        <f t="shared" si="18"/>
        <v>12</v>
      </c>
      <c r="K867">
        <v>0.1</v>
      </c>
    </row>
    <row r="868" spans="1:12" x14ac:dyDescent="0.15">
      <c r="A868" t="s">
        <v>63</v>
      </c>
      <c r="B868" s="18">
        <v>36616</v>
      </c>
      <c r="C868" s="18">
        <v>40908</v>
      </c>
      <c r="F868">
        <v>2</v>
      </c>
      <c r="H868" t="s">
        <v>9</v>
      </c>
      <c r="I868" t="s">
        <v>10</v>
      </c>
      <c r="J868" s="3">
        <f t="shared" si="18"/>
        <v>12</v>
      </c>
      <c r="L868" t="s">
        <v>250</v>
      </c>
    </row>
    <row r="869" spans="1:12" x14ac:dyDescent="0.15">
      <c r="A869" t="s">
        <v>64</v>
      </c>
      <c r="B869" s="18">
        <v>36616</v>
      </c>
      <c r="C869" s="18">
        <v>40908</v>
      </c>
      <c r="D869">
        <v>17</v>
      </c>
      <c r="F869">
        <v>2</v>
      </c>
      <c r="H869" t="s">
        <v>9</v>
      </c>
      <c r="I869" t="s">
        <v>10</v>
      </c>
      <c r="J869" s="3">
        <f t="shared" si="18"/>
        <v>12</v>
      </c>
      <c r="K869">
        <v>0.4</v>
      </c>
    </row>
    <row r="870" spans="1:12" x14ac:dyDescent="0.15">
      <c r="A870" t="s">
        <v>65</v>
      </c>
      <c r="B870" s="18">
        <v>36616</v>
      </c>
      <c r="C870" s="18">
        <v>40908</v>
      </c>
      <c r="D870">
        <v>35</v>
      </c>
      <c r="F870">
        <v>2</v>
      </c>
      <c r="H870" t="s">
        <v>9</v>
      </c>
      <c r="I870" t="s">
        <v>10</v>
      </c>
      <c r="J870" s="3">
        <f t="shared" si="18"/>
        <v>12</v>
      </c>
      <c r="K870">
        <v>0.2</v>
      </c>
    </row>
    <row r="871" spans="1:12" x14ac:dyDescent="0.15">
      <c r="A871" t="s">
        <v>66</v>
      </c>
      <c r="B871" s="18">
        <v>36616</v>
      </c>
      <c r="C871" s="18">
        <v>40908</v>
      </c>
      <c r="F871">
        <v>2</v>
      </c>
      <c r="H871" t="s">
        <v>9</v>
      </c>
      <c r="I871" t="s">
        <v>10</v>
      </c>
      <c r="J871" s="3">
        <f t="shared" si="18"/>
        <v>12</v>
      </c>
      <c r="L871" s="10" t="s">
        <v>251</v>
      </c>
    </row>
    <row r="872" spans="1:12" x14ac:dyDescent="0.15">
      <c r="A872" t="s">
        <v>67</v>
      </c>
      <c r="B872" s="18">
        <v>36616</v>
      </c>
      <c r="C872" s="18">
        <v>40908</v>
      </c>
      <c r="D872">
        <v>19.5</v>
      </c>
      <c r="E872">
        <v>6.2</v>
      </c>
      <c r="F872">
        <v>2</v>
      </c>
      <c r="H872" t="s">
        <v>9</v>
      </c>
      <c r="I872" t="s">
        <v>10</v>
      </c>
      <c r="J872" s="3">
        <f t="shared" si="18"/>
        <v>12</v>
      </c>
      <c r="K872">
        <v>0.8</v>
      </c>
    </row>
    <row r="873" spans="1:12" x14ac:dyDescent="0.15">
      <c r="A873" t="s">
        <v>68</v>
      </c>
      <c r="B873" s="18">
        <v>36616</v>
      </c>
      <c r="C873" s="18">
        <v>40908</v>
      </c>
      <c r="F873">
        <v>2</v>
      </c>
      <c r="H873" t="s">
        <v>9</v>
      </c>
      <c r="I873" t="s">
        <v>10</v>
      </c>
      <c r="J873" s="3">
        <f t="shared" si="18"/>
        <v>12</v>
      </c>
      <c r="L873" s="10" t="s">
        <v>251</v>
      </c>
    </row>
    <row r="874" spans="1:12" x14ac:dyDescent="0.15">
      <c r="A874" t="s">
        <v>69</v>
      </c>
      <c r="B874" s="18">
        <v>36616</v>
      </c>
      <c r="C874" s="18">
        <v>40908</v>
      </c>
      <c r="D874">
        <v>45</v>
      </c>
      <c r="F874">
        <v>2</v>
      </c>
      <c r="H874" t="s">
        <v>9</v>
      </c>
      <c r="I874" t="s">
        <v>10</v>
      </c>
      <c r="J874" s="3">
        <f t="shared" si="18"/>
        <v>12</v>
      </c>
      <c r="K874">
        <v>0.3</v>
      </c>
    </row>
    <row r="875" spans="1:12" x14ac:dyDescent="0.15">
      <c r="A875" t="s">
        <v>70</v>
      </c>
      <c r="B875" s="18">
        <v>36616</v>
      </c>
      <c r="C875" s="18">
        <v>40908</v>
      </c>
      <c r="F875">
        <v>2</v>
      </c>
      <c r="H875" t="s">
        <v>9</v>
      </c>
      <c r="I875" t="s">
        <v>10</v>
      </c>
      <c r="J875" s="3">
        <f t="shared" si="18"/>
        <v>12</v>
      </c>
      <c r="L875" s="10" t="s">
        <v>251</v>
      </c>
    </row>
    <row r="876" spans="1:12" x14ac:dyDescent="0.15">
      <c r="A876" t="s">
        <v>71</v>
      </c>
      <c r="B876" s="18">
        <v>36616</v>
      </c>
      <c r="C876" s="18">
        <v>40908</v>
      </c>
      <c r="D876">
        <v>13</v>
      </c>
      <c r="F876">
        <v>3</v>
      </c>
      <c r="H876" t="s">
        <v>9</v>
      </c>
      <c r="I876" t="s">
        <v>8</v>
      </c>
      <c r="J876" s="3">
        <f t="shared" si="18"/>
        <v>12</v>
      </c>
      <c r="K876">
        <v>0.6</v>
      </c>
    </row>
    <row r="877" spans="1:12" x14ac:dyDescent="0.15">
      <c r="A877" t="s">
        <v>72</v>
      </c>
      <c r="B877" s="18">
        <v>36616</v>
      </c>
      <c r="C877" s="18">
        <v>40908</v>
      </c>
      <c r="F877">
        <v>3</v>
      </c>
      <c r="H877" t="s">
        <v>9</v>
      </c>
      <c r="I877" t="s">
        <v>8</v>
      </c>
      <c r="J877" s="3">
        <f t="shared" si="18"/>
        <v>12</v>
      </c>
      <c r="L877" s="10" t="s">
        <v>251</v>
      </c>
    </row>
    <row r="878" spans="1:12" x14ac:dyDescent="0.15">
      <c r="A878" t="s">
        <v>73</v>
      </c>
      <c r="B878" s="18">
        <v>36616</v>
      </c>
      <c r="C878" s="18">
        <v>40908</v>
      </c>
      <c r="D878">
        <v>34</v>
      </c>
      <c r="E878">
        <v>8</v>
      </c>
      <c r="F878">
        <v>3</v>
      </c>
      <c r="H878" t="s">
        <v>9</v>
      </c>
      <c r="I878" t="s">
        <v>8</v>
      </c>
      <c r="J878" s="3">
        <f t="shared" si="18"/>
        <v>12</v>
      </c>
      <c r="K878">
        <v>0.8</v>
      </c>
    </row>
    <row r="879" spans="1:12" x14ac:dyDescent="0.15">
      <c r="A879" t="s">
        <v>74</v>
      </c>
      <c r="B879" s="18">
        <v>36616</v>
      </c>
      <c r="C879" s="18">
        <v>40908</v>
      </c>
      <c r="F879">
        <v>3</v>
      </c>
      <c r="H879" t="s">
        <v>9</v>
      </c>
      <c r="I879" t="s">
        <v>8</v>
      </c>
      <c r="J879" s="3">
        <f t="shared" si="18"/>
        <v>12</v>
      </c>
      <c r="L879" s="10" t="s">
        <v>251</v>
      </c>
    </row>
    <row r="880" spans="1:12" x14ac:dyDescent="0.15">
      <c r="A880" t="s">
        <v>75</v>
      </c>
      <c r="B880" s="18">
        <v>36616</v>
      </c>
      <c r="C880" s="18">
        <v>40908</v>
      </c>
      <c r="F880">
        <v>3</v>
      </c>
      <c r="H880" t="s">
        <v>9</v>
      </c>
      <c r="I880" t="s">
        <v>8</v>
      </c>
      <c r="J880" s="3">
        <f t="shared" si="18"/>
        <v>12</v>
      </c>
      <c r="L880" s="10" t="s">
        <v>251</v>
      </c>
    </row>
    <row r="881" spans="1:12" x14ac:dyDescent="0.15">
      <c r="A881" t="s">
        <v>76</v>
      </c>
      <c r="B881" s="18">
        <v>36616</v>
      </c>
      <c r="C881" s="18">
        <v>40908</v>
      </c>
      <c r="D881">
        <v>61</v>
      </c>
      <c r="F881">
        <v>3</v>
      </c>
      <c r="H881" t="s">
        <v>9</v>
      </c>
      <c r="I881" t="s">
        <v>8</v>
      </c>
      <c r="J881" s="3">
        <f t="shared" si="18"/>
        <v>12</v>
      </c>
      <c r="K881">
        <v>0.5</v>
      </c>
    </row>
    <row r="882" spans="1:12" x14ac:dyDescent="0.15">
      <c r="A882" t="s">
        <v>77</v>
      </c>
      <c r="B882" s="18">
        <v>36616</v>
      </c>
      <c r="C882" s="18">
        <v>40908</v>
      </c>
      <c r="D882">
        <v>54</v>
      </c>
      <c r="F882">
        <v>3</v>
      </c>
      <c r="H882" t="s">
        <v>9</v>
      </c>
      <c r="I882" t="s">
        <v>8</v>
      </c>
      <c r="J882" s="3">
        <f t="shared" si="18"/>
        <v>12</v>
      </c>
      <c r="K882">
        <v>0.2</v>
      </c>
    </row>
    <row r="883" spans="1:12" x14ac:dyDescent="0.15">
      <c r="A883" t="s">
        <v>78</v>
      </c>
      <c r="B883" s="18">
        <v>36616</v>
      </c>
      <c r="C883" s="18">
        <v>40908</v>
      </c>
      <c r="F883">
        <v>3</v>
      </c>
      <c r="H883" t="s">
        <v>9</v>
      </c>
      <c r="I883" t="s">
        <v>8</v>
      </c>
      <c r="J883" s="3">
        <f t="shared" si="18"/>
        <v>12</v>
      </c>
      <c r="L883" s="10" t="s">
        <v>251</v>
      </c>
    </row>
    <row r="884" spans="1:12" x14ac:dyDescent="0.15">
      <c r="A884" t="s">
        <v>79</v>
      </c>
      <c r="B884" s="18">
        <v>36616</v>
      </c>
      <c r="C884" s="18">
        <v>40908</v>
      </c>
      <c r="D884">
        <v>29.5</v>
      </c>
      <c r="F884">
        <v>3</v>
      </c>
      <c r="H884" t="s">
        <v>9</v>
      </c>
      <c r="I884" t="s">
        <v>8</v>
      </c>
      <c r="J884" s="3">
        <f t="shared" si="18"/>
        <v>12</v>
      </c>
      <c r="K884">
        <v>0.8</v>
      </c>
    </row>
    <row r="885" spans="1:12" x14ac:dyDescent="0.15">
      <c r="A885" t="s">
        <v>80</v>
      </c>
      <c r="B885" s="18">
        <v>36616</v>
      </c>
      <c r="C885" s="18">
        <v>40908</v>
      </c>
      <c r="D885">
        <v>51.5</v>
      </c>
      <c r="F885">
        <v>3</v>
      </c>
      <c r="H885" t="s">
        <v>9</v>
      </c>
      <c r="I885" t="s">
        <v>8</v>
      </c>
      <c r="J885" s="3">
        <f t="shared" si="18"/>
        <v>12</v>
      </c>
      <c r="K885">
        <v>0</v>
      </c>
    </row>
    <row r="886" spans="1:12" x14ac:dyDescent="0.15">
      <c r="A886" t="s">
        <v>81</v>
      </c>
      <c r="B886" s="18">
        <v>36616</v>
      </c>
      <c r="C886" s="18">
        <v>40908</v>
      </c>
      <c r="F886">
        <v>4</v>
      </c>
      <c r="H886" t="s">
        <v>9</v>
      </c>
      <c r="I886" t="s">
        <v>13</v>
      </c>
      <c r="J886" s="3">
        <f t="shared" si="18"/>
        <v>12</v>
      </c>
      <c r="L886" s="10" t="s">
        <v>251</v>
      </c>
    </row>
    <row r="887" spans="1:12" x14ac:dyDescent="0.15">
      <c r="A887" t="s">
        <v>82</v>
      </c>
      <c r="B887" s="18">
        <v>36616</v>
      </c>
      <c r="C887" s="18">
        <v>40908</v>
      </c>
      <c r="D887">
        <v>54.5</v>
      </c>
      <c r="F887">
        <v>4</v>
      </c>
      <c r="H887" t="s">
        <v>9</v>
      </c>
      <c r="I887" t="s">
        <v>13</v>
      </c>
      <c r="J887" s="3">
        <f t="shared" ref="J887:J950" si="19">YEAR(C887)-YEAR(B887)</f>
        <v>12</v>
      </c>
      <c r="K887">
        <v>0.2</v>
      </c>
    </row>
    <row r="888" spans="1:12" x14ac:dyDescent="0.15">
      <c r="A888" t="s">
        <v>83</v>
      </c>
      <c r="B888" s="18">
        <v>36616</v>
      </c>
      <c r="C888" s="18">
        <v>40908</v>
      </c>
      <c r="D888">
        <v>87.5</v>
      </c>
      <c r="E888">
        <v>22.8</v>
      </c>
      <c r="F888">
        <v>4</v>
      </c>
      <c r="H888" t="s">
        <v>9</v>
      </c>
      <c r="I888" t="s">
        <v>13</v>
      </c>
      <c r="J888" s="3">
        <f t="shared" si="19"/>
        <v>12</v>
      </c>
      <c r="K888">
        <v>0</v>
      </c>
    </row>
    <row r="889" spans="1:12" x14ac:dyDescent="0.15">
      <c r="A889" t="s">
        <v>84</v>
      </c>
      <c r="B889" s="18">
        <v>36616</v>
      </c>
      <c r="C889" s="18">
        <v>40908</v>
      </c>
      <c r="D889">
        <v>69.5</v>
      </c>
      <c r="F889">
        <v>4</v>
      </c>
      <c r="H889" t="s">
        <v>9</v>
      </c>
      <c r="I889" t="s">
        <v>13</v>
      </c>
      <c r="J889" s="3">
        <f t="shared" si="19"/>
        <v>12</v>
      </c>
      <c r="K889">
        <v>0.1</v>
      </c>
    </row>
    <row r="890" spans="1:12" x14ac:dyDescent="0.15">
      <c r="A890" t="s">
        <v>85</v>
      </c>
      <c r="B890" s="18">
        <v>36616</v>
      </c>
      <c r="C890" s="18">
        <v>40908</v>
      </c>
      <c r="F890">
        <v>4</v>
      </c>
      <c r="H890" t="s">
        <v>9</v>
      </c>
      <c r="I890" t="s">
        <v>13</v>
      </c>
      <c r="J890" s="3">
        <f t="shared" si="19"/>
        <v>12</v>
      </c>
      <c r="L890" s="10" t="s">
        <v>251</v>
      </c>
    </row>
    <row r="891" spans="1:12" x14ac:dyDescent="0.15">
      <c r="A891" t="s">
        <v>86</v>
      </c>
      <c r="B891" s="18">
        <v>36616</v>
      </c>
      <c r="C891" s="18">
        <v>40908</v>
      </c>
      <c r="D891">
        <v>26</v>
      </c>
      <c r="F891">
        <v>4</v>
      </c>
      <c r="H891" t="s">
        <v>9</v>
      </c>
      <c r="I891" t="s">
        <v>13</v>
      </c>
      <c r="J891" s="3">
        <f t="shared" si="19"/>
        <v>12</v>
      </c>
      <c r="K891">
        <v>1</v>
      </c>
      <c r="L891" s="10" t="s">
        <v>253</v>
      </c>
    </row>
    <row r="892" spans="1:12" x14ac:dyDescent="0.15">
      <c r="A892" t="s">
        <v>87</v>
      </c>
      <c r="B892" s="18">
        <v>36616</v>
      </c>
      <c r="C892" s="18">
        <v>40908</v>
      </c>
      <c r="D892">
        <v>45</v>
      </c>
      <c r="F892">
        <v>4</v>
      </c>
      <c r="H892" t="s">
        <v>9</v>
      </c>
      <c r="I892" t="s">
        <v>13</v>
      </c>
      <c r="J892" s="3">
        <f t="shared" si="19"/>
        <v>12</v>
      </c>
      <c r="K892">
        <v>1</v>
      </c>
      <c r="L892" s="10" t="s">
        <v>253</v>
      </c>
    </row>
    <row r="893" spans="1:12" x14ac:dyDescent="0.15">
      <c r="A893" t="s">
        <v>88</v>
      </c>
      <c r="B893" s="18">
        <v>36616</v>
      </c>
      <c r="C893" s="18">
        <v>40908</v>
      </c>
      <c r="D893">
        <v>89</v>
      </c>
      <c r="F893">
        <v>4</v>
      </c>
      <c r="H893" t="s">
        <v>9</v>
      </c>
      <c r="I893" t="s">
        <v>13</v>
      </c>
      <c r="J893" s="3">
        <f t="shared" si="19"/>
        <v>12</v>
      </c>
      <c r="K893">
        <v>0</v>
      </c>
    </row>
    <row r="894" spans="1:12" x14ac:dyDescent="0.15">
      <c r="A894" t="s">
        <v>89</v>
      </c>
      <c r="B894" s="18">
        <v>36616</v>
      </c>
      <c r="C894" s="18">
        <v>40908</v>
      </c>
      <c r="D894">
        <v>54.5</v>
      </c>
      <c r="F894">
        <v>4</v>
      </c>
      <c r="H894" t="s">
        <v>9</v>
      </c>
      <c r="I894" t="s">
        <v>13</v>
      </c>
      <c r="J894" s="3">
        <f t="shared" si="19"/>
        <v>12</v>
      </c>
      <c r="K894">
        <v>0.7</v>
      </c>
    </row>
    <row r="895" spans="1:12" x14ac:dyDescent="0.15">
      <c r="A895" t="s">
        <v>90</v>
      </c>
      <c r="B895" s="18">
        <v>36616</v>
      </c>
      <c r="C895" s="18">
        <v>40908</v>
      </c>
      <c r="D895">
        <v>83</v>
      </c>
      <c r="E895">
        <v>23</v>
      </c>
      <c r="F895">
        <v>4</v>
      </c>
      <c r="H895" t="s">
        <v>9</v>
      </c>
      <c r="I895" t="s">
        <v>13</v>
      </c>
      <c r="J895" s="3">
        <f t="shared" si="19"/>
        <v>12</v>
      </c>
      <c r="K895">
        <v>0</v>
      </c>
    </row>
    <row r="896" spans="1:12" x14ac:dyDescent="0.15">
      <c r="A896" t="s">
        <v>91</v>
      </c>
      <c r="B896" s="18">
        <v>36616</v>
      </c>
      <c r="C896" s="18">
        <v>40908</v>
      </c>
      <c r="D896">
        <v>64</v>
      </c>
      <c r="F896">
        <v>4</v>
      </c>
      <c r="H896" t="s">
        <v>9</v>
      </c>
      <c r="I896" t="s">
        <v>13</v>
      </c>
      <c r="J896" s="3">
        <f t="shared" si="19"/>
        <v>12</v>
      </c>
      <c r="K896">
        <v>0.7</v>
      </c>
    </row>
    <row r="897" spans="1:12" x14ac:dyDescent="0.15">
      <c r="A897" t="s">
        <v>92</v>
      </c>
      <c r="B897" s="18">
        <v>36616</v>
      </c>
      <c r="C897" s="18">
        <v>40908</v>
      </c>
      <c r="D897">
        <v>57</v>
      </c>
      <c r="F897">
        <v>4</v>
      </c>
      <c r="H897" t="s">
        <v>9</v>
      </c>
      <c r="I897" t="s">
        <v>13</v>
      </c>
      <c r="J897" s="3">
        <f t="shared" si="19"/>
        <v>12</v>
      </c>
      <c r="K897">
        <v>0.9</v>
      </c>
    </row>
    <row r="898" spans="1:12" x14ac:dyDescent="0.15">
      <c r="A898" t="s">
        <v>93</v>
      </c>
      <c r="B898" s="18">
        <v>36616</v>
      </c>
      <c r="C898" s="18">
        <v>40908</v>
      </c>
      <c r="D898">
        <v>63</v>
      </c>
      <c r="F898">
        <v>4</v>
      </c>
      <c r="H898" t="s">
        <v>9</v>
      </c>
      <c r="I898" t="s">
        <v>13</v>
      </c>
      <c r="J898" s="3">
        <f t="shared" si="19"/>
        <v>12</v>
      </c>
      <c r="K898">
        <v>0.3</v>
      </c>
    </row>
    <row r="899" spans="1:12" x14ac:dyDescent="0.15">
      <c r="A899" t="s">
        <v>94</v>
      </c>
      <c r="B899" s="18">
        <v>36616</v>
      </c>
      <c r="C899" s="18">
        <v>40908</v>
      </c>
      <c r="D899">
        <v>67.5</v>
      </c>
      <c r="F899">
        <v>5</v>
      </c>
      <c r="H899" t="s">
        <v>9</v>
      </c>
      <c r="I899" t="s">
        <v>13</v>
      </c>
      <c r="J899" s="3">
        <f t="shared" si="19"/>
        <v>12</v>
      </c>
      <c r="K899">
        <v>0.1</v>
      </c>
    </row>
    <row r="900" spans="1:12" x14ac:dyDescent="0.15">
      <c r="A900" t="s">
        <v>95</v>
      </c>
      <c r="B900" s="18">
        <v>36616</v>
      </c>
      <c r="C900" s="18">
        <v>40908</v>
      </c>
      <c r="F900">
        <v>5</v>
      </c>
      <c r="H900" t="s">
        <v>9</v>
      </c>
      <c r="I900" t="s">
        <v>13</v>
      </c>
      <c r="J900" s="3">
        <f t="shared" si="19"/>
        <v>12</v>
      </c>
      <c r="L900" s="10" t="s">
        <v>251</v>
      </c>
    </row>
    <row r="901" spans="1:12" x14ac:dyDescent="0.15">
      <c r="A901" t="s">
        <v>96</v>
      </c>
      <c r="B901" s="18">
        <v>36616</v>
      </c>
      <c r="C901" s="18">
        <v>40908</v>
      </c>
      <c r="D901">
        <v>44</v>
      </c>
      <c r="F901">
        <v>5</v>
      </c>
      <c r="H901" t="s">
        <v>9</v>
      </c>
      <c r="I901" t="s">
        <v>13</v>
      </c>
      <c r="J901" s="3">
        <f t="shared" si="19"/>
        <v>12</v>
      </c>
      <c r="K901">
        <v>0.7</v>
      </c>
    </row>
    <row r="902" spans="1:12" x14ac:dyDescent="0.15">
      <c r="A902" t="s">
        <v>97</v>
      </c>
      <c r="B902" s="18">
        <v>36616</v>
      </c>
      <c r="C902" s="18">
        <v>40908</v>
      </c>
      <c r="D902">
        <v>71</v>
      </c>
      <c r="E902">
        <v>20</v>
      </c>
      <c r="F902">
        <v>5</v>
      </c>
      <c r="H902" t="s">
        <v>9</v>
      </c>
      <c r="I902" t="s">
        <v>13</v>
      </c>
      <c r="J902" s="3">
        <f t="shared" si="19"/>
        <v>12</v>
      </c>
      <c r="K902">
        <v>0.1</v>
      </c>
    </row>
    <row r="903" spans="1:12" x14ac:dyDescent="0.15">
      <c r="A903" t="s">
        <v>98</v>
      </c>
      <c r="B903" s="18">
        <v>36616</v>
      </c>
      <c r="C903" s="18">
        <v>40908</v>
      </c>
      <c r="D903">
        <v>40</v>
      </c>
      <c r="F903">
        <v>5</v>
      </c>
      <c r="H903" t="s">
        <v>9</v>
      </c>
      <c r="I903" t="s">
        <v>13</v>
      </c>
      <c r="J903" s="3">
        <f t="shared" si="19"/>
        <v>12</v>
      </c>
      <c r="K903" s="10">
        <v>0.6</v>
      </c>
    </row>
    <row r="904" spans="1:12" x14ac:dyDescent="0.15">
      <c r="A904" t="s">
        <v>99</v>
      </c>
      <c r="B904" s="18">
        <v>36616</v>
      </c>
      <c r="C904" s="18">
        <v>40908</v>
      </c>
      <c r="D904">
        <v>42.5</v>
      </c>
      <c r="E904">
        <v>16.600000000000001</v>
      </c>
      <c r="F904">
        <v>5</v>
      </c>
      <c r="H904" t="s">
        <v>9</v>
      </c>
      <c r="I904" t="s">
        <v>13</v>
      </c>
      <c r="J904" s="3">
        <f t="shared" si="19"/>
        <v>12</v>
      </c>
      <c r="K904" s="10">
        <v>0.5</v>
      </c>
    </row>
    <row r="905" spans="1:12" x14ac:dyDescent="0.15">
      <c r="A905" t="s">
        <v>153</v>
      </c>
      <c r="B905" s="18">
        <v>36616</v>
      </c>
      <c r="C905" s="18">
        <v>40908</v>
      </c>
      <c r="F905">
        <v>5</v>
      </c>
      <c r="H905" t="s">
        <v>9</v>
      </c>
      <c r="I905" t="s">
        <v>13</v>
      </c>
      <c r="J905" s="3">
        <f t="shared" si="19"/>
        <v>12</v>
      </c>
      <c r="L905" s="10" t="s">
        <v>251</v>
      </c>
    </row>
    <row r="906" spans="1:12" x14ac:dyDescent="0.15">
      <c r="A906" t="s">
        <v>154</v>
      </c>
      <c r="B906" s="18">
        <v>36616</v>
      </c>
      <c r="C906" s="18">
        <v>40908</v>
      </c>
      <c r="D906">
        <v>51.5</v>
      </c>
      <c r="F906">
        <v>5</v>
      </c>
      <c r="H906" t="s">
        <v>9</v>
      </c>
      <c r="I906" t="s">
        <v>13</v>
      </c>
      <c r="J906" s="3">
        <f t="shared" si="19"/>
        <v>12</v>
      </c>
      <c r="K906">
        <v>0.3</v>
      </c>
    </row>
    <row r="907" spans="1:12" x14ac:dyDescent="0.15">
      <c r="A907" t="s">
        <v>100</v>
      </c>
      <c r="B907" s="18">
        <v>36616</v>
      </c>
      <c r="C907" s="18">
        <v>40908</v>
      </c>
      <c r="D907">
        <v>21</v>
      </c>
      <c r="F907">
        <v>5</v>
      </c>
      <c r="H907" t="s">
        <v>9</v>
      </c>
      <c r="I907" t="s">
        <v>13</v>
      </c>
      <c r="J907" s="3">
        <f t="shared" si="19"/>
        <v>12</v>
      </c>
      <c r="K907">
        <v>1</v>
      </c>
    </row>
    <row r="908" spans="1:12" x14ac:dyDescent="0.15">
      <c r="A908" t="s">
        <v>101</v>
      </c>
      <c r="B908" s="18">
        <v>36616</v>
      </c>
      <c r="C908" s="18">
        <v>40908</v>
      </c>
      <c r="D908">
        <v>65.5</v>
      </c>
      <c r="F908">
        <v>5</v>
      </c>
      <c r="H908" t="s">
        <v>9</v>
      </c>
      <c r="I908" t="s">
        <v>13</v>
      </c>
      <c r="J908" s="3">
        <f t="shared" si="19"/>
        <v>12</v>
      </c>
      <c r="K908">
        <v>0.2</v>
      </c>
    </row>
    <row r="909" spans="1:12" x14ac:dyDescent="0.15">
      <c r="A909" t="s">
        <v>102</v>
      </c>
      <c r="B909" s="18">
        <v>36616</v>
      </c>
      <c r="C909" s="18">
        <v>40908</v>
      </c>
      <c r="D909">
        <v>44</v>
      </c>
      <c r="F909">
        <v>5</v>
      </c>
      <c r="H909" t="s">
        <v>9</v>
      </c>
      <c r="I909" t="s">
        <v>13</v>
      </c>
      <c r="J909" s="3">
        <f t="shared" si="19"/>
        <v>12</v>
      </c>
      <c r="K909">
        <v>0.5</v>
      </c>
    </row>
    <row r="910" spans="1:12" x14ac:dyDescent="0.15">
      <c r="A910" t="s">
        <v>103</v>
      </c>
      <c r="B910" s="18">
        <v>36616</v>
      </c>
      <c r="C910" s="18">
        <v>40908</v>
      </c>
      <c r="D910">
        <v>72</v>
      </c>
      <c r="F910">
        <v>6</v>
      </c>
      <c r="H910" t="s">
        <v>9</v>
      </c>
      <c r="I910" t="s">
        <v>13</v>
      </c>
      <c r="J910" s="3">
        <f t="shared" si="19"/>
        <v>12</v>
      </c>
      <c r="K910">
        <v>0.2</v>
      </c>
    </row>
    <row r="911" spans="1:12" x14ac:dyDescent="0.15">
      <c r="A911" t="s">
        <v>104</v>
      </c>
      <c r="B911" s="18">
        <v>36616</v>
      </c>
      <c r="C911" s="18">
        <v>40908</v>
      </c>
      <c r="D911">
        <v>67</v>
      </c>
      <c r="F911">
        <v>6</v>
      </c>
      <c r="H911" t="s">
        <v>9</v>
      </c>
      <c r="I911" t="s">
        <v>13</v>
      </c>
      <c r="J911" s="3">
        <f t="shared" si="19"/>
        <v>12</v>
      </c>
      <c r="K911">
        <v>0</v>
      </c>
    </row>
    <row r="912" spans="1:12" x14ac:dyDescent="0.15">
      <c r="A912" t="s">
        <v>105</v>
      </c>
      <c r="B912" s="18">
        <v>36616</v>
      </c>
      <c r="C912" s="18">
        <v>40908</v>
      </c>
      <c r="D912">
        <v>42.5</v>
      </c>
      <c r="F912">
        <v>6</v>
      </c>
      <c r="H912" t="s">
        <v>9</v>
      </c>
      <c r="I912" t="s">
        <v>13</v>
      </c>
      <c r="J912" s="3">
        <f t="shared" si="19"/>
        <v>12</v>
      </c>
      <c r="K912">
        <v>0.9</v>
      </c>
    </row>
    <row r="913" spans="1:12" x14ac:dyDescent="0.15">
      <c r="A913" t="s">
        <v>106</v>
      </c>
      <c r="B913" s="18">
        <v>36616</v>
      </c>
      <c r="C913" s="18">
        <v>40908</v>
      </c>
      <c r="D913">
        <v>54.5</v>
      </c>
      <c r="F913">
        <v>6</v>
      </c>
      <c r="H913" t="s">
        <v>9</v>
      </c>
      <c r="I913" t="s">
        <v>13</v>
      </c>
      <c r="J913" s="3">
        <f t="shared" si="19"/>
        <v>12</v>
      </c>
      <c r="K913">
        <v>0.5</v>
      </c>
    </row>
    <row r="914" spans="1:12" x14ac:dyDescent="0.15">
      <c r="A914" t="s">
        <v>107</v>
      </c>
      <c r="B914" s="18">
        <v>36616</v>
      </c>
      <c r="C914" s="18">
        <v>40908</v>
      </c>
      <c r="F914">
        <v>6</v>
      </c>
      <c r="H914" t="s">
        <v>9</v>
      </c>
      <c r="I914" t="s">
        <v>13</v>
      </c>
      <c r="J914" s="3">
        <f t="shared" si="19"/>
        <v>12</v>
      </c>
      <c r="K914" t="s">
        <v>247</v>
      </c>
      <c r="L914" s="10" t="s">
        <v>251</v>
      </c>
    </row>
    <row r="915" spans="1:12" x14ac:dyDescent="0.15">
      <c r="A915" t="s">
        <v>108</v>
      </c>
      <c r="B915" s="18">
        <v>36616</v>
      </c>
      <c r="C915" s="18">
        <v>40908</v>
      </c>
      <c r="D915">
        <v>66.5</v>
      </c>
      <c r="F915">
        <v>6</v>
      </c>
      <c r="H915" t="s">
        <v>9</v>
      </c>
      <c r="I915" t="s">
        <v>13</v>
      </c>
      <c r="J915" s="3">
        <f t="shared" si="19"/>
        <v>12</v>
      </c>
      <c r="K915">
        <v>0.1</v>
      </c>
    </row>
    <row r="916" spans="1:12" x14ac:dyDescent="0.15">
      <c r="A916" t="s">
        <v>109</v>
      </c>
      <c r="B916" s="18">
        <v>36616</v>
      </c>
      <c r="C916" s="18">
        <v>40908</v>
      </c>
      <c r="D916">
        <v>68.5</v>
      </c>
      <c r="F916">
        <v>6</v>
      </c>
      <c r="H916" t="s">
        <v>9</v>
      </c>
      <c r="I916" t="s">
        <v>13</v>
      </c>
      <c r="J916" s="3">
        <f t="shared" si="19"/>
        <v>12</v>
      </c>
      <c r="K916">
        <v>0.1</v>
      </c>
    </row>
    <row r="917" spans="1:12" x14ac:dyDescent="0.15">
      <c r="A917" t="s">
        <v>110</v>
      </c>
      <c r="B917" s="18">
        <v>36616</v>
      </c>
      <c r="C917" s="18">
        <v>40908</v>
      </c>
      <c r="F917">
        <v>6</v>
      </c>
      <c r="H917" t="s">
        <v>9</v>
      </c>
      <c r="I917" t="s">
        <v>13</v>
      </c>
      <c r="J917" s="3">
        <f t="shared" si="19"/>
        <v>12</v>
      </c>
      <c r="L917" s="10" t="s">
        <v>251</v>
      </c>
    </row>
    <row r="918" spans="1:12" x14ac:dyDescent="0.15">
      <c r="A918" t="s">
        <v>111</v>
      </c>
      <c r="B918" s="18">
        <v>36616</v>
      </c>
      <c r="C918" s="18">
        <v>40908</v>
      </c>
      <c r="D918">
        <v>58.5</v>
      </c>
      <c r="F918">
        <v>6</v>
      </c>
      <c r="H918" t="s">
        <v>9</v>
      </c>
      <c r="I918" t="s">
        <v>13</v>
      </c>
      <c r="J918" s="3">
        <f t="shared" si="19"/>
        <v>12</v>
      </c>
      <c r="K918">
        <v>0.1</v>
      </c>
    </row>
    <row r="919" spans="1:12" x14ac:dyDescent="0.15">
      <c r="A919" t="s">
        <v>112</v>
      </c>
      <c r="B919" s="18">
        <v>36616</v>
      </c>
      <c r="C919" s="18">
        <v>40908</v>
      </c>
      <c r="F919">
        <v>6</v>
      </c>
      <c r="H919" t="s">
        <v>9</v>
      </c>
      <c r="I919" t="s">
        <v>13</v>
      </c>
      <c r="J919" s="3">
        <f t="shared" si="19"/>
        <v>12</v>
      </c>
      <c r="L919" s="10" t="s">
        <v>251</v>
      </c>
    </row>
    <row r="920" spans="1:12" x14ac:dyDescent="0.15">
      <c r="A920" t="s">
        <v>113</v>
      </c>
      <c r="B920" s="18">
        <v>36616</v>
      </c>
      <c r="C920" s="18">
        <v>40908</v>
      </c>
      <c r="D920">
        <v>65.5</v>
      </c>
      <c r="E920">
        <v>20.399999999999999</v>
      </c>
      <c r="F920">
        <v>6</v>
      </c>
      <c r="H920" t="s">
        <v>9</v>
      </c>
      <c r="I920" t="s">
        <v>13</v>
      </c>
      <c r="J920" s="3">
        <f t="shared" si="19"/>
        <v>12</v>
      </c>
      <c r="K920">
        <v>0.2</v>
      </c>
    </row>
    <row r="921" spans="1:12" x14ac:dyDescent="0.15">
      <c r="A921" t="s">
        <v>155</v>
      </c>
      <c r="B921" s="18">
        <v>36616</v>
      </c>
      <c r="C921" s="18">
        <v>40908</v>
      </c>
      <c r="D921">
        <v>44.5</v>
      </c>
      <c r="F921">
        <v>6</v>
      </c>
      <c r="H921" t="s">
        <v>9</v>
      </c>
      <c r="I921" t="s">
        <v>13</v>
      </c>
      <c r="J921" s="3">
        <f t="shared" si="19"/>
        <v>12</v>
      </c>
      <c r="K921">
        <v>1</v>
      </c>
    </row>
    <row r="922" spans="1:12" x14ac:dyDescent="0.15">
      <c r="A922" t="s">
        <v>114</v>
      </c>
      <c r="B922" s="18">
        <v>36616</v>
      </c>
      <c r="C922" s="18">
        <v>40908</v>
      </c>
      <c r="D922">
        <v>81</v>
      </c>
      <c r="F922">
        <v>6</v>
      </c>
      <c r="H922" t="s">
        <v>9</v>
      </c>
      <c r="I922" t="s">
        <v>13</v>
      </c>
      <c r="J922" s="3">
        <f t="shared" si="19"/>
        <v>12</v>
      </c>
      <c r="K922">
        <v>0.2</v>
      </c>
    </row>
    <row r="923" spans="1:12" x14ac:dyDescent="0.15">
      <c r="A923" t="s">
        <v>115</v>
      </c>
      <c r="B923" s="18">
        <v>36616</v>
      </c>
      <c r="C923" s="18">
        <v>40908</v>
      </c>
      <c r="D923">
        <v>44.5</v>
      </c>
      <c r="F923">
        <v>7</v>
      </c>
      <c r="H923" t="s">
        <v>9</v>
      </c>
      <c r="I923" t="s">
        <v>8</v>
      </c>
      <c r="J923" s="3">
        <f t="shared" si="19"/>
        <v>12</v>
      </c>
      <c r="K923">
        <v>0.3</v>
      </c>
    </row>
    <row r="924" spans="1:12" x14ac:dyDescent="0.15">
      <c r="A924" t="s">
        <v>116</v>
      </c>
      <c r="B924" s="18">
        <v>36616</v>
      </c>
      <c r="C924" s="18">
        <v>40908</v>
      </c>
      <c r="F924">
        <v>7</v>
      </c>
      <c r="H924" t="s">
        <v>9</v>
      </c>
      <c r="I924" t="s">
        <v>8</v>
      </c>
      <c r="J924" s="3">
        <f t="shared" si="19"/>
        <v>12</v>
      </c>
      <c r="L924" s="10" t="s">
        <v>251</v>
      </c>
    </row>
    <row r="925" spans="1:12" x14ac:dyDescent="0.15">
      <c r="A925" t="s">
        <v>117</v>
      </c>
      <c r="B925" s="18">
        <v>36616</v>
      </c>
      <c r="C925" s="18">
        <v>40908</v>
      </c>
      <c r="D925">
        <v>23.5</v>
      </c>
      <c r="F925">
        <v>7</v>
      </c>
      <c r="H925" t="s">
        <v>9</v>
      </c>
      <c r="I925" t="s">
        <v>8</v>
      </c>
      <c r="J925" s="3">
        <f t="shared" si="19"/>
        <v>12</v>
      </c>
      <c r="K925">
        <v>0.9</v>
      </c>
    </row>
    <row r="926" spans="1:12" x14ac:dyDescent="0.15">
      <c r="A926" t="s">
        <v>118</v>
      </c>
      <c r="B926" s="18">
        <v>36616</v>
      </c>
      <c r="C926" s="18">
        <v>40908</v>
      </c>
      <c r="D926">
        <v>40.5</v>
      </c>
      <c r="E926">
        <v>13.2</v>
      </c>
      <c r="F926">
        <v>7</v>
      </c>
      <c r="H926" t="s">
        <v>9</v>
      </c>
      <c r="I926" t="s">
        <v>8</v>
      </c>
      <c r="J926" s="3">
        <f t="shared" si="19"/>
        <v>12</v>
      </c>
      <c r="K926">
        <v>0.3</v>
      </c>
    </row>
    <row r="927" spans="1:12" x14ac:dyDescent="0.15">
      <c r="A927" t="s">
        <v>119</v>
      </c>
      <c r="B927" s="18">
        <v>36616</v>
      </c>
      <c r="C927" s="18">
        <v>40908</v>
      </c>
      <c r="D927">
        <v>47.5</v>
      </c>
      <c r="E927">
        <v>15.2</v>
      </c>
      <c r="F927">
        <v>7</v>
      </c>
      <c r="H927" t="s">
        <v>9</v>
      </c>
      <c r="I927" t="s">
        <v>8</v>
      </c>
      <c r="J927" s="3">
        <f t="shared" si="19"/>
        <v>12</v>
      </c>
      <c r="K927">
        <v>0.1</v>
      </c>
    </row>
    <row r="928" spans="1:12" x14ac:dyDescent="0.15">
      <c r="A928" t="s">
        <v>165</v>
      </c>
      <c r="B928" s="18">
        <v>36616</v>
      </c>
      <c r="C928" s="18">
        <v>40908</v>
      </c>
      <c r="F928">
        <v>7</v>
      </c>
      <c r="H928" t="s">
        <v>9</v>
      </c>
      <c r="I928" t="s">
        <v>8</v>
      </c>
      <c r="J928" s="3">
        <f t="shared" si="19"/>
        <v>12</v>
      </c>
      <c r="L928" s="10" t="s">
        <v>251</v>
      </c>
    </row>
    <row r="929" spans="1:12" x14ac:dyDescent="0.15">
      <c r="A929" t="s">
        <v>120</v>
      </c>
      <c r="B929" s="18">
        <v>36616</v>
      </c>
      <c r="C929" s="18">
        <v>40908</v>
      </c>
      <c r="D929">
        <v>50</v>
      </c>
      <c r="F929">
        <v>7</v>
      </c>
      <c r="H929" t="s">
        <v>9</v>
      </c>
      <c r="I929" t="s">
        <v>8</v>
      </c>
      <c r="J929" s="3">
        <f t="shared" si="19"/>
        <v>12</v>
      </c>
      <c r="K929">
        <v>0.3</v>
      </c>
    </row>
    <row r="930" spans="1:12" x14ac:dyDescent="0.15">
      <c r="A930" t="s">
        <v>121</v>
      </c>
      <c r="B930" s="18">
        <v>36616</v>
      </c>
      <c r="C930" s="18">
        <v>40908</v>
      </c>
      <c r="D930">
        <v>45.5</v>
      </c>
      <c r="F930">
        <v>7</v>
      </c>
      <c r="H930" t="s">
        <v>9</v>
      </c>
      <c r="I930" t="s">
        <v>8</v>
      </c>
      <c r="J930" s="3">
        <f t="shared" si="19"/>
        <v>12</v>
      </c>
      <c r="K930">
        <v>0.5</v>
      </c>
    </row>
    <row r="931" spans="1:12" x14ac:dyDescent="0.15">
      <c r="A931" t="s">
        <v>122</v>
      </c>
      <c r="B931" s="18">
        <v>36616</v>
      </c>
      <c r="C931" s="18">
        <v>40908</v>
      </c>
      <c r="F931">
        <v>7</v>
      </c>
      <c r="H931" t="s">
        <v>9</v>
      </c>
      <c r="I931" t="s">
        <v>8</v>
      </c>
      <c r="J931" s="3">
        <f t="shared" si="19"/>
        <v>12</v>
      </c>
      <c r="L931" s="10" t="s">
        <v>251</v>
      </c>
    </row>
    <row r="932" spans="1:12" x14ac:dyDescent="0.15">
      <c r="A932" t="s">
        <v>123</v>
      </c>
      <c r="B932" s="18">
        <v>36616</v>
      </c>
      <c r="C932" s="18">
        <v>40908</v>
      </c>
      <c r="D932">
        <v>67</v>
      </c>
      <c r="E932">
        <v>15.4</v>
      </c>
      <c r="F932">
        <v>7</v>
      </c>
      <c r="H932" t="s">
        <v>9</v>
      </c>
      <c r="I932" t="s">
        <v>13</v>
      </c>
      <c r="J932" s="3">
        <f t="shared" si="19"/>
        <v>12</v>
      </c>
      <c r="K932">
        <v>0.3</v>
      </c>
    </row>
    <row r="933" spans="1:12" x14ac:dyDescent="0.15">
      <c r="A933" t="s">
        <v>124</v>
      </c>
      <c r="B933" s="18">
        <v>36616</v>
      </c>
      <c r="C933" s="18">
        <v>40908</v>
      </c>
      <c r="D933">
        <v>20</v>
      </c>
      <c r="F933">
        <v>8</v>
      </c>
      <c r="H933" t="s">
        <v>9</v>
      </c>
      <c r="I933" t="s">
        <v>14</v>
      </c>
      <c r="J933" s="3">
        <f t="shared" si="19"/>
        <v>12</v>
      </c>
      <c r="K933">
        <v>0.8</v>
      </c>
    </row>
    <row r="934" spans="1:12" x14ac:dyDescent="0.15">
      <c r="A934" t="s">
        <v>125</v>
      </c>
      <c r="B934" s="18">
        <v>36616</v>
      </c>
      <c r="C934" s="18">
        <v>40908</v>
      </c>
      <c r="D934">
        <v>40</v>
      </c>
      <c r="F934">
        <v>8</v>
      </c>
      <c r="H934" t="s">
        <v>9</v>
      </c>
      <c r="I934" t="s">
        <v>14</v>
      </c>
      <c r="J934" s="3">
        <f t="shared" si="19"/>
        <v>12</v>
      </c>
      <c r="K934">
        <v>0.4</v>
      </c>
    </row>
    <row r="935" spans="1:12" x14ac:dyDescent="0.15">
      <c r="A935" t="s">
        <v>126</v>
      </c>
      <c r="B935" s="18">
        <v>36616</v>
      </c>
      <c r="C935" s="18">
        <v>40908</v>
      </c>
      <c r="D935">
        <v>23</v>
      </c>
      <c r="F935">
        <v>8</v>
      </c>
      <c r="H935" t="s">
        <v>9</v>
      </c>
      <c r="I935" t="s">
        <v>14</v>
      </c>
      <c r="J935" s="3">
        <f t="shared" si="19"/>
        <v>12</v>
      </c>
      <c r="K935">
        <v>1</v>
      </c>
    </row>
    <row r="936" spans="1:12" x14ac:dyDescent="0.15">
      <c r="A936" t="s">
        <v>127</v>
      </c>
      <c r="B936" s="18">
        <v>36616</v>
      </c>
      <c r="C936" s="18">
        <v>40908</v>
      </c>
      <c r="F936">
        <v>8</v>
      </c>
      <c r="H936" t="s">
        <v>9</v>
      </c>
      <c r="I936" t="s">
        <v>14</v>
      </c>
      <c r="J936" s="3">
        <f t="shared" si="19"/>
        <v>12</v>
      </c>
      <c r="L936" s="10" t="s">
        <v>251</v>
      </c>
    </row>
    <row r="937" spans="1:12" x14ac:dyDescent="0.15">
      <c r="A937" t="s">
        <v>174</v>
      </c>
      <c r="B937" s="18">
        <v>36616</v>
      </c>
      <c r="C937" s="18">
        <v>40908</v>
      </c>
      <c r="D937">
        <v>40</v>
      </c>
      <c r="E937">
        <v>12.8</v>
      </c>
      <c r="F937">
        <v>8</v>
      </c>
      <c r="H937" t="s">
        <v>9</v>
      </c>
      <c r="I937" t="s">
        <v>14</v>
      </c>
      <c r="J937" s="3">
        <f t="shared" si="19"/>
        <v>12</v>
      </c>
      <c r="K937">
        <v>0</v>
      </c>
    </row>
    <row r="938" spans="1:12" x14ac:dyDescent="0.15">
      <c r="A938" t="s">
        <v>128</v>
      </c>
      <c r="B938" s="18">
        <v>36616</v>
      </c>
      <c r="C938" s="18">
        <v>40908</v>
      </c>
      <c r="D938">
        <v>26</v>
      </c>
      <c r="F938">
        <v>8</v>
      </c>
      <c r="H938" t="s">
        <v>9</v>
      </c>
      <c r="I938" t="s">
        <v>14</v>
      </c>
      <c r="J938" s="3">
        <f t="shared" si="19"/>
        <v>12</v>
      </c>
      <c r="K938">
        <v>0.3</v>
      </c>
    </row>
    <row r="939" spans="1:12" x14ac:dyDescent="0.15">
      <c r="A939" t="s">
        <v>129</v>
      </c>
      <c r="B939" s="18">
        <v>36616</v>
      </c>
      <c r="C939" s="18">
        <v>40908</v>
      </c>
      <c r="D939">
        <v>58</v>
      </c>
      <c r="F939">
        <v>9</v>
      </c>
      <c r="H939" t="s">
        <v>9</v>
      </c>
      <c r="I939" t="s">
        <v>16</v>
      </c>
      <c r="J939" s="3">
        <f t="shared" si="19"/>
        <v>12</v>
      </c>
      <c r="K939">
        <v>0.4</v>
      </c>
    </row>
    <row r="940" spans="1:12" x14ac:dyDescent="0.15">
      <c r="A940" t="s">
        <v>130</v>
      </c>
      <c r="B940" s="18">
        <v>36616</v>
      </c>
      <c r="C940" s="18">
        <v>40908</v>
      </c>
      <c r="D940">
        <v>72</v>
      </c>
      <c r="F940">
        <v>9</v>
      </c>
      <c r="H940" t="s">
        <v>9</v>
      </c>
      <c r="I940" t="s">
        <v>16</v>
      </c>
      <c r="J940" s="3">
        <f t="shared" si="19"/>
        <v>12</v>
      </c>
      <c r="K940">
        <v>0.1</v>
      </c>
    </row>
    <row r="941" spans="1:12" x14ac:dyDescent="0.15">
      <c r="A941" t="s">
        <v>131</v>
      </c>
      <c r="B941" s="18">
        <v>36616</v>
      </c>
      <c r="C941" s="18">
        <v>40908</v>
      </c>
      <c r="D941">
        <v>53</v>
      </c>
      <c r="E941">
        <v>14.8</v>
      </c>
      <c r="F941">
        <v>9</v>
      </c>
      <c r="H941" t="s">
        <v>9</v>
      </c>
      <c r="I941" t="s">
        <v>16</v>
      </c>
      <c r="J941" s="3">
        <f t="shared" si="19"/>
        <v>12</v>
      </c>
      <c r="K941">
        <v>0.2</v>
      </c>
    </row>
    <row r="942" spans="1:12" x14ac:dyDescent="0.15">
      <c r="A942" t="s">
        <v>132</v>
      </c>
      <c r="B942" s="18">
        <v>36616</v>
      </c>
      <c r="C942" s="18">
        <v>40908</v>
      </c>
      <c r="D942" s="5"/>
      <c r="F942">
        <v>9</v>
      </c>
      <c r="H942" t="s">
        <v>9</v>
      </c>
      <c r="I942" t="s">
        <v>16</v>
      </c>
      <c r="J942" s="3">
        <f t="shared" si="19"/>
        <v>12</v>
      </c>
      <c r="L942" s="10" t="s">
        <v>252</v>
      </c>
    </row>
    <row r="943" spans="1:12" x14ac:dyDescent="0.15">
      <c r="A943" t="s">
        <v>133</v>
      </c>
      <c r="B943" s="18">
        <v>36616</v>
      </c>
      <c r="C943" s="18">
        <v>40908</v>
      </c>
      <c r="D943">
        <v>38.5</v>
      </c>
      <c r="F943">
        <v>9</v>
      </c>
      <c r="H943" t="s">
        <v>9</v>
      </c>
      <c r="I943" t="s">
        <v>16</v>
      </c>
      <c r="J943" s="3">
        <f t="shared" si="19"/>
        <v>12</v>
      </c>
      <c r="K943">
        <v>0.1</v>
      </c>
    </row>
    <row r="944" spans="1:12" x14ac:dyDescent="0.15">
      <c r="A944" t="s">
        <v>134</v>
      </c>
      <c r="B944" s="18">
        <v>36616</v>
      </c>
      <c r="C944" s="18">
        <v>40908</v>
      </c>
      <c r="D944">
        <v>60</v>
      </c>
      <c r="F944">
        <v>10</v>
      </c>
      <c r="H944" t="s">
        <v>9</v>
      </c>
      <c r="I944" t="s">
        <v>11</v>
      </c>
      <c r="J944" s="3">
        <f t="shared" si="19"/>
        <v>12</v>
      </c>
      <c r="K944">
        <v>0.1</v>
      </c>
    </row>
    <row r="945" spans="1:12" x14ac:dyDescent="0.15">
      <c r="A945" t="s">
        <v>167</v>
      </c>
      <c r="B945" s="18">
        <v>36616</v>
      </c>
      <c r="C945" s="18">
        <v>40908</v>
      </c>
      <c r="D945">
        <v>7</v>
      </c>
      <c r="F945">
        <v>10</v>
      </c>
      <c r="H945" t="s">
        <v>9</v>
      </c>
      <c r="I945" t="s">
        <v>15</v>
      </c>
      <c r="J945" s="3">
        <f t="shared" si="19"/>
        <v>12</v>
      </c>
      <c r="K945">
        <v>0.9</v>
      </c>
    </row>
    <row r="946" spans="1:12" x14ac:dyDescent="0.15">
      <c r="A946" t="s">
        <v>135</v>
      </c>
      <c r="B946" s="18">
        <v>36616</v>
      </c>
      <c r="C946" s="18">
        <v>40908</v>
      </c>
      <c r="D946">
        <v>79.5</v>
      </c>
      <c r="F946">
        <v>10</v>
      </c>
      <c r="H946" t="s">
        <v>9</v>
      </c>
      <c r="I946" t="s">
        <v>11</v>
      </c>
      <c r="J946" s="3">
        <f t="shared" si="19"/>
        <v>12</v>
      </c>
      <c r="K946">
        <v>0.1</v>
      </c>
    </row>
    <row r="947" spans="1:12" x14ac:dyDescent="0.15">
      <c r="A947" t="s">
        <v>136</v>
      </c>
      <c r="B947" s="18">
        <v>36616</v>
      </c>
      <c r="C947" s="18">
        <v>40908</v>
      </c>
      <c r="D947">
        <v>75</v>
      </c>
      <c r="F947">
        <v>10</v>
      </c>
      <c r="H947" t="s">
        <v>9</v>
      </c>
      <c r="I947" t="s">
        <v>11</v>
      </c>
      <c r="J947" s="3">
        <f t="shared" si="19"/>
        <v>12</v>
      </c>
      <c r="K947">
        <v>0.3</v>
      </c>
    </row>
    <row r="948" spans="1:12" x14ac:dyDescent="0.15">
      <c r="A948" t="s">
        <v>137</v>
      </c>
      <c r="B948" s="18">
        <v>36616</v>
      </c>
      <c r="C948" s="18">
        <v>40908</v>
      </c>
      <c r="D948">
        <v>79.5</v>
      </c>
      <c r="E948">
        <v>12.6</v>
      </c>
      <c r="F948">
        <v>10</v>
      </c>
      <c r="H948" t="s">
        <v>9</v>
      </c>
      <c r="I948" t="s">
        <v>11</v>
      </c>
      <c r="J948" s="3">
        <f t="shared" si="19"/>
        <v>12</v>
      </c>
      <c r="K948">
        <v>0.1</v>
      </c>
    </row>
    <row r="949" spans="1:12" x14ac:dyDescent="0.15">
      <c r="A949" t="s">
        <v>138</v>
      </c>
      <c r="B949" s="18">
        <v>36616</v>
      </c>
      <c r="C949" s="18">
        <v>40908</v>
      </c>
      <c r="F949">
        <v>10</v>
      </c>
      <c r="H949" t="s">
        <v>9</v>
      </c>
      <c r="I949" t="s">
        <v>11</v>
      </c>
      <c r="J949" s="3">
        <f t="shared" si="19"/>
        <v>12</v>
      </c>
      <c r="L949" s="10" t="s">
        <v>251</v>
      </c>
    </row>
    <row r="950" spans="1:12" x14ac:dyDescent="0.15">
      <c r="A950" t="s">
        <v>166</v>
      </c>
      <c r="B950" s="18">
        <v>36616</v>
      </c>
      <c r="C950" s="18">
        <v>40908</v>
      </c>
      <c r="D950" s="5"/>
      <c r="F950">
        <v>10</v>
      </c>
      <c r="H950" t="s">
        <v>9</v>
      </c>
      <c r="I950" t="s">
        <v>15</v>
      </c>
      <c r="J950" s="3">
        <f t="shared" si="19"/>
        <v>12</v>
      </c>
      <c r="L950" s="10" t="s">
        <v>252</v>
      </c>
    </row>
    <row r="951" spans="1:12" x14ac:dyDescent="0.15">
      <c r="A951" t="s">
        <v>139</v>
      </c>
      <c r="B951" s="18">
        <v>36616</v>
      </c>
      <c r="C951" s="18">
        <v>40908</v>
      </c>
      <c r="D951">
        <v>81</v>
      </c>
      <c r="F951">
        <v>10</v>
      </c>
      <c r="H951" t="s">
        <v>9</v>
      </c>
      <c r="I951" t="s">
        <v>11</v>
      </c>
      <c r="J951" s="3">
        <f t="shared" ref="J951:J1014" si="20">YEAR(C951)-YEAR(B951)</f>
        <v>12</v>
      </c>
      <c r="K951">
        <v>0.4</v>
      </c>
    </row>
    <row r="952" spans="1:12" x14ac:dyDescent="0.15">
      <c r="A952" t="s">
        <v>142</v>
      </c>
      <c r="B952" s="18">
        <v>33358</v>
      </c>
      <c r="C952" s="18">
        <v>40908</v>
      </c>
      <c r="D952">
        <v>97</v>
      </c>
      <c r="E952">
        <v>15.6</v>
      </c>
      <c r="F952">
        <v>10</v>
      </c>
      <c r="H952" t="s">
        <v>9</v>
      </c>
      <c r="I952" t="s">
        <v>11</v>
      </c>
      <c r="J952" s="3">
        <f t="shared" si="20"/>
        <v>21</v>
      </c>
      <c r="K952">
        <v>0.3</v>
      </c>
    </row>
    <row r="953" spans="1:12" x14ac:dyDescent="0.15">
      <c r="A953" t="s">
        <v>175</v>
      </c>
      <c r="B953" s="18">
        <v>34059</v>
      </c>
      <c r="C953" s="18">
        <v>40908</v>
      </c>
      <c r="D953">
        <v>57.5</v>
      </c>
      <c r="E953">
        <v>18</v>
      </c>
      <c r="F953">
        <v>1</v>
      </c>
      <c r="H953" t="s">
        <v>176</v>
      </c>
      <c r="I953" t="s">
        <v>177</v>
      </c>
      <c r="J953" s="3">
        <f t="shared" si="20"/>
        <v>19</v>
      </c>
      <c r="K953">
        <v>0.2</v>
      </c>
    </row>
    <row r="954" spans="1:12" x14ac:dyDescent="0.15">
      <c r="A954" t="s">
        <v>178</v>
      </c>
      <c r="B954" s="18">
        <v>34059</v>
      </c>
      <c r="C954" s="18">
        <v>40908</v>
      </c>
      <c r="D954">
        <v>41</v>
      </c>
      <c r="E954">
        <v>12.3</v>
      </c>
      <c r="F954">
        <v>1</v>
      </c>
      <c r="H954" t="s">
        <v>176</v>
      </c>
      <c r="I954" t="s">
        <v>177</v>
      </c>
      <c r="J954" s="3">
        <f t="shared" si="20"/>
        <v>19</v>
      </c>
      <c r="K954">
        <v>0.8</v>
      </c>
    </row>
    <row r="955" spans="1:12" x14ac:dyDescent="0.15">
      <c r="A955" t="s">
        <v>179</v>
      </c>
      <c r="B955" s="18">
        <v>34059</v>
      </c>
      <c r="C955" s="18">
        <v>40908</v>
      </c>
      <c r="D955">
        <v>35</v>
      </c>
      <c r="F955">
        <v>1</v>
      </c>
      <c r="H955" t="s">
        <v>176</v>
      </c>
      <c r="I955" t="s">
        <v>180</v>
      </c>
      <c r="J955" s="3">
        <f t="shared" si="20"/>
        <v>19</v>
      </c>
      <c r="K955">
        <v>1</v>
      </c>
    </row>
    <row r="956" spans="1:12" x14ac:dyDescent="0.15">
      <c r="A956" t="s">
        <v>181</v>
      </c>
      <c r="B956" s="18">
        <v>34059</v>
      </c>
      <c r="C956" s="18">
        <v>40908</v>
      </c>
      <c r="D956">
        <v>35</v>
      </c>
      <c r="E956">
        <v>9.3000000000000007</v>
      </c>
      <c r="F956">
        <v>2</v>
      </c>
      <c r="H956" t="s">
        <v>176</v>
      </c>
      <c r="I956" t="s">
        <v>10</v>
      </c>
      <c r="J956" s="3">
        <f t="shared" si="20"/>
        <v>19</v>
      </c>
      <c r="K956">
        <v>0.9</v>
      </c>
    </row>
    <row r="957" spans="1:12" x14ac:dyDescent="0.15">
      <c r="A957" t="s">
        <v>182</v>
      </c>
      <c r="B957" s="18">
        <v>34059</v>
      </c>
      <c r="C957" s="18">
        <v>40908</v>
      </c>
      <c r="D957">
        <v>36.5</v>
      </c>
      <c r="F957">
        <v>2</v>
      </c>
      <c r="H957" t="s">
        <v>176</v>
      </c>
      <c r="I957" t="s">
        <v>16</v>
      </c>
      <c r="J957" s="3">
        <f t="shared" si="20"/>
        <v>19</v>
      </c>
      <c r="K957">
        <v>0.4</v>
      </c>
    </row>
    <row r="958" spans="1:12" x14ac:dyDescent="0.15">
      <c r="A958" t="s">
        <v>183</v>
      </c>
      <c r="B958" s="18">
        <v>34059</v>
      </c>
      <c r="C958" s="18">
        <v>40908</v>
      </c>
      <c r="D958">
        <v>48</v>
      </c>
      <c r="E958">
        <v>12.3</v>
      </c>
      <c r="F958">
        <v>2</v>
      </c>
      <c r="H958" t="s">
        <v>176</v>
      </c>
      <c r="I958" t="s">
        <v>10</v>
      </c>
      <c r="J958" s="3">
        <f t="shared" si="20"/>
        <v>19</v>
      </c>
      <c r="K958">
        <v>0.8</v>
      </c>
    </row>
    <row r="959" spans="1:12" x14ac:dyDescent="0.15">
      <c r="A959" t="s">
        <v>184</v>
      </c>
      <c r="B959" s="18">
        <v>34059</v>
      </c>
      <c r="C959" s="18">
        <v>40908</v>
      </c>
      <c r="D959">
        <v>62</v>
      </c>
      <c r="E959">
        <v>15</v>
      </c>
      <c r="F959">
        <v>3</v>
      </c>
      <c r="H959" t="s">
        <v>176</v>
      </c>
      <c r="I959" t="s">
        <v>177</v>
      </c>
      <c r="J959" s="3">
        <f t="shared" si="20"/>
        <v>19</v>
      </c>
      <c r="K959">
        <v>0.3</v>
      </c>
    </row>
    <row r="960" spans="1:12" x14ac:dyDescent="0.15">
      <c r="A960" t="s">
        <v>185</v>
      </c>
      <c r="B960" s="18">
        <v>34059</v>
      </c>
      <c r="C960" s="18">
        <v>40908</v>
      </c>
      <c r="D960">
        <v>23</v>
      </c>
      <c r="F960">
        <v>3</v>
      </c>
      <c r="H960" t="s">
        <v>176</v>
      </c>
      <c r="I960" t="s">
        <v>180</v>
      </c>
      <c r="J960" s="3">
        <f t="shared" si="20"/>
        <v>19</v>
      </c>
      <c r="K960">
        <v>1</v>
      </c>
    </row>
    <row r="961" spans="1:12" x14ac:dyDescent="0.15">
      <c r="A961" t="s">
        <v>186</v>
      </c>
      <c r="B961" s="18">
        <v>34059</v>
      </c>
      <c r="C961" s="18">
        <v>40908</v>
      </c>
      <c r="D961">
        <v>75</v>
      </c>
      <c r="E961">
        <v>22.6</v>
      </c>
      <c r="F961">
        <v>3</v>
      </c>
      <c r="H961" t="s">
        <v>176</v>
      </c>
      <c r="I961" t="s">
        <v>177</v>
      </c>
      <c r="J961" s="3">
        <f t="shared" si="20"/>
        <v>19</v>
      </c>
      <c r="K961">
        <v>0</v>
      </c>
    </row>
    <row r="962" spans="1:12" x14ac:dyDescent="0.15">
      <c r="A962" t="s">
        <v>187</v>
      </c>
      <c r="B962" s="18">
        <v>34059</v>
      </c>
      <c r="C962" s="18">
        <v>40908</v>
      </c>
      <c r="D962">
        <v>65</v>
      </c>
      <c r="F962">
        <v>3</v>
      </c>
      <c r="H962" t="s">
        <v>176</v>
      </c>
      <c r="I962" t="s">
        <v>16</v>
      </c>
      <c r="J962" s="3">
        <f t="shared" si="20"/>
        <v>19</v>
      </c>
      <c r="K962">
        <v>0.8</v>
      </c>
    </row>
    <row r="963" spans="1:12" x14ac:dyDescent="0.15">
      <c r="A963" t="s">
        <v>188</v>
      </c>
      <c r="B963" s="18">
        <v>34059</v>
      </c>
      <c r="C963" s="18">
        <v>40908</v>
      </c>
      <c r="D963">
        <v>28</v>
      </c>
      <c r="F963">
        <v>3</v>
      </c>
      <c r="H963" t="s">
        <v>176</v>
      </c>
      <c r="I963" t="s">
        <v>10</v>
      </c>
      <c r="J963" s="3">
        <f t="shared" si="20"/>
        <v>19</v>
      </c>
      <c r="K963">
        <v>1</v>
      </c>
    </row>
    <row r="964" spans="1:12" x14ac:dyDescent="0.15">
      <c r="A964" t="s">
        <v>190</v>
      </c>
      <c r="B964" s="18">
        <v>34059</v>
      </c>
      <c r="C964" s="18">
        <v>40908</v>
      </c>
      <c r="D964">
        <v>36.5</v>
      </c>
      <c r="F964">
        <v>3</v>
      </c>
      <c r="H964" t="s">
        <v>176</v>
      </c>
      <c r="I964" t="s">
        <v>16</v>
      </c>
      <c r="J964" s="3">
        <f t="shared" si="20"/>
        <v>19</v>
      </c>
      <c r="K964">
        <v>0.8</v>
      </c>
    </row>
    <row r="965" spans="1:12" x14ac:dyDescent="0.15">
      <c r="A965" t="s">
        <v>191</v>
      </c>
      <c r="B965" s="18">
        <v>34059</v>
      </c>
      <c r="C965" s="18">
        <v>40908</v>
      </c>
      <c r="D965">
        <v>37</v>
      </c>
      <c r="F965">
        <v>4</v>
      </c>
      <c r="H965" t="s">
        <v>176</v>
      </c>
      <c r="I965" t="s">
        <v>180</v>
      </c>
      <c r="J965" s="3">
        <f t="shared" si="20"/>
        <v>19</v>
      </c>
      <c r="K965">
        <v>1</v>
      </c>
    </row>
    <row r="966" spans="1:12" x14ac:dyDescent="0.15">
      <c r="A966" t="s">
        <v>192</v>
      </c>
      <c r="B966" s="18">
        <v>34059</v>
      </c>
      <c r="C966" s="18">
        <v>40908</v>
      </c>
      <c r="D966">
        <v>103</v>
      </c>
      <c r="E966">
        <v>19.8</v>
      </c>
      <c r="F966">
        <v>4</v>
      </c>
      <c r="H966" t="s">
        <v>176</v>
      </c>
      <c r="I966" t="s">
        <v>16</v>
      </c>
      <c r="J966" s="3">
        <f t="shared" si="20"/>
        <v>19</v>
      </c>
      <c r="K966">
        <v>0</v>
      </c>
    </row>
    <row r="967" spans="1:12" x14ac:dyDescent="0.15">
      <c r="A967" t="s">
        <v>193</v>
      </c>
      <c r="B967" s="18">
        <v>34059</v>
      </c>
      <c r="C967" s="18">
        <v>40908</v>
      </c>
      <c r="D967">
        <v>69</v>
      </c>
      <c r="F967">
        <v>4</v>
      </c>
      <c r="H967" t="s">
        <v>176</v>
      </c>
      <c r="I967" t="s">
        <v>177</v>
      </c>
      <c r="J967" s="3">
        <f t="shared" si="20"/>
        <v>19</v>
      </c>
      <c r="K967">
        <v>0</v>
      </c>
    </row>
    <row r="968" spans="1:12" x14ac:dyDescent="0.15">
      <c r="A968" t="s">
        <v>194</v>
      </c>
      <c r="B968" s="18">
        <v>34059</v>
      </c>
      <c r="C968" s="18">
        <v>40908</v>
      </c>
      <c r="D968">
        <v>45</v>
      </c>
      <c r="F968">
        <v>4</v>
      </c>
      <c r="H968" t="s">
        <v>176</v>
      </c>
      <c r="I968" t="s">
        <v>10</v>
      </c>
      <c r="J968" s="3">
        <f t="shared" si="20"/>
        <v>19</v>
      </c>
      <c r="K968">
        <v>0.9</v>
      </c>
    </row>
    <row r="969" spans="1:12" x14ac:dyDescent="0.15">
      <c r="A969" t="s">
        <v>195</v>
      </c>
      <c r="B969" s="18">
        <v>34059</v>
      </c>
      <c r="C969" s="18">
        <v>40908</v>
      </c>
      <c r="D969">
        <v>83.5</v>
      </c>
      <c r="E969">
        <v>22.8</v>
      </c>
      <c r="F969">
        <v>4</v>
      </c>
      <c r="H969" t="s">
        <v>176</v>
      </c>
      <c r="I969" t="s">
        <v>16</v>
      </c>
      <c r="J969" s="3">
        <f t="shared" si="20"/>
        <v>19</v>
      </c>
      <c r="K969">
        <v>0</v>
      </c>
    </row>
    <row r="970" spans="1:12" x14ac:dyDescent="0.15">
      <c r="A970" t="s">
        <v>196</v>
      </c>
      <c r="B970" s="18">
        <v>34059</v>
      </c>
      <c r="C970" s="18">
        <v>40908</v>
      </c>
      <c r="D970">
        <v>34.5</v>
      </c>
      <c r="F970">
        <v>5</v>
      </c>
      <c r="H970" t="s">
        <v>176</v>
      </c>
      <c r="I970" t="s">
        <v>8</v>
      </c>
      <c r="J970" s="3">
        <f t="shared" si="20"/>
        <v>19</v>
      </c>
      <c r="K970">
        <v>0.9</v>
      </c>
    </row>
    <row r="971" spans="1:12" x14ac:dyDescent="0.15">
      <c r="A971" t="s">
        <v>197</v>
      </c>
      <c r="B971" s="18">
        <v>34059</v>
      </c>
      <c r="C971" s="18">
        <v>40908</v>
      </c>
      <c r="D971">
        <v>49</v>
      </c>
      <c r="F971">
        <v>5</v>
      </c>
      <c r="H971" t="s">
        <v>176</v>
      </c>
      <c r="I971" t="s">
        <v>177</v>
      </c>
      <c r="J971" s="3">
        <f t="shared" si="20"/>
        <v>19</v>
      </c>
      <c r="K971">
        <v>0.1</v>
      </c>
    </row>
    <row r="972" spans="1:12" x14ac:dyDescent="0.15">
      <c r="A972" t="s">
        <v>143</v>
      </c>
      <c r="B972" s="18">
        <v>34819</v>
      </c>
      <c r="C972" s="18">
        <v>41277</v>
      </c>
      <c r="D972">
        <v>135.5</v>
      </c>
      <c r="F972">
        <v>0</v>
      </c>
      <c r="G972">
        <v>4</v>
      </c>
      <c r="H972" t="s">
        <v>7</v>
      </c>
      <c r="I972" t="s">
        <v>146</v>
      </c>
      <c r="J972" s="3">
        <f t="shared" si="20"/>
        <v>18</v>
      </c>
      <c r="K972">
        <v>0</v>
      </c>
    </row>
    <row r="973" spans="1:12" x14ac:dyDescent="0.15">
      <c r="A973" t="s">
        <v>37</v>
      </c>
      <c r="B973" s="18">
        <v>34819</v>
      </c>
      <c r="C973" s="18">
        <v>41277</v>
      </c>
      <c r="D973">
        <v>57</v>
      </c>
      <c r="F973">
        <v>1</v>
      </c>
      <c r="G973">
        <v>1</v>
      </c>
      <c r="H973" t="s">
        <v>7</v>
      </c>
      <c r="I973" t="s">
        <v>146</v>
      </c>
      <c r="J973" s="3">
        <f t="shared" si="20"/>
        <v>18</v>
      </c>
      <c r="K973">
        <v>1</v>
      </c>
    </row>
    <row r="974" spans="1:12" x14ac:dyDescent="0.15">
      <c r="A974" t="s">
        <v>53</v>
      </c>
      <c r="B974" s="18">
        <v>34819</v>
      </c>
      <c r="C974" s="18">
        <v>41277</v>
      </c>
      <c r="D974">
        <v>76.5</v>
      </c>
      <c r="F974">
        <v>1</v>
      </c>
      <c r="G974">
        <v>2</v>
      </c>
      <c r="H974" t="s">
        <v>7</v>
      </c>
      <c r="I974" t="s">
        <v>16</v>
      </c>
      <c r="J974" s="3">
        <f t="shared" si="20"/>
        <v>18</v>
      </c>
      <c r="K974">
        <v>0.4</v>
      </c>
    </row>
    <row r="975" spans="1:12" x14ac:dyDescent="0.15">
      <c r="A975" t="s">
        <v>45</v>
      </c>
      <c r="B975" s="18">
        <v>34819</v>
      </c>
      <c r="C975" s="18">
        <v>41277</v>
      </c>
      <c r="D975">
        <v>66.5</v>
      </c>
      <c r="F975">
        <v>1</v>
      </c>
      <c r="G975">
        <v>3</v>
      </c>
      <c r="H975" t="s">
        <v>7</v>
      </c>
      <c r="I975" t="s">
        <v>147</v>
      </c>
      <c r="J975" s="3">
        <f t="shared" si="20"/>
        <v>18</v>
      </c>
      <c r="K975">
        <v>0.9</v>
      </c>
      <c r="L975" s="3"/>
    </row>
    <row r="976" spans="1:12" x14ac:dyDescent="0.15">
      <c r="A976" t="s">
        <v>34</v>
      </c>
      <c r="B976" s="18">
        <v>34819</v>
      </c>
      <c r="C976" s="18">
        <v>41277</v>
      </c>
      <c r="D976">
        <v>35</v>
      </c>
      <c r="F976">
        <v>2</v>
      </c>
      <c r="G976">
        <v>1</v>
      </c>
      <c r="H976" t="s">
        <v>7</v>
      </c>
      <c r="I976" t="s">
        <v>147</v>
      </c>
      <c r="J976" s="3">
        <f t="shared" si="20"/>
        <v>18</v>
      </c>
      <c r="K976">
        <v>0.9</v>
      </c>
      <c r="L976" s="3"/>
    </row>
    <row r="977" spans="1:12" x14ac:dyDescent="0.15">
      <c r="A977" t="s">
        <v>50</v>
      </c>
      <c r="B977" s="18">
        <v>34819</v>
      </c>
      <c r="C977" s="18">
        <v>41277</v>
      </c>
      <c r="D977">
        <v>105</v>
      </c>
      <c r="F977">
        <v>2</v>
      </c>
      <c r="G977">
        <v>3</v>
      </c>
      <c r="H977" t="s">
        <v>7</v>
      </c>
      <c r="I977" t="s">
        <v>146</v>
      </c>
      <c r="J977" s="3">
        <f t="shared" si="20"/>
        <v>18</v>
      </c>
      <c r="K977">
        <v>0</v>
      </c>
      <c r="L977" s="3"/>
    </row>
    <row r="978" spans="1:12" x14ac:dyDescent="0.15">
      <c r="A978" t="s">
        <v>51</v>
      </c>
      <c r="B978" s="18">
        <v>34819</v>
      </c>
      <c r="C978" s="18">
        <v>41277</v>
      </c>
      <c r="D978">
        <v>84.5</v>
      </c>
      <c r="F978">
        <v>2</v>
      </c>
      <c r="G978">
        <v>4</v>
      </c>
      <c r="H978" t="s">
        <v>7</v>
      </c>
      <c r="I978" t="s">
        <v>147</v>
      </c>
      <c r="J978" s="3">
        <f t="shared" si="20"/>
        <v>18</v>
      </c>
      <c r="K978">
        <v>0.1</v>
      </c>
      <c r="L978" s="3"/>
    </row>
    <row r="979" spans="1:12" x14ac:dyDescent="0.15">
      <c r="A979" t="s">
        <v>43</v>
      </c>
      <c r="B979" s="18">
        <v>34819</v>
      </c>
      <c r="C979" s="18">
        <v>41277</v>
      </c>
      <c r="D979">
        <v>69.5</v>
      </c>
      <c r="F979">
        <v>3</v>
      </c>
      <c r="G979">
        <v>1</v>
      </c>
      <c r="H979" t="s">
        <v>7</v>
      </c>
      <c r="I979" t="s">
        <v>8</v>
      </c>
      <c r="J979" s="3">
        <f t="shared" si="20"/>
        <v>18</v>
      </c>
      <c r="K979">
        <v>0.7</v>
      </c>
      <c r="L979" s="3"/>
    </row>
    <row r="980" spans="1:12" x14ac:dyDescent="0.15">
      <c r="A980" t="s">
        <v>46</v>
      </c>
      <c r="B980" s="18">
        <v>34819</v>
      </c>
      <c r="C980" s="18">
        <v>41277</v>
      </c>
      <c r="D980">
        <v>85</v>
      </c>
      <c r="F980">
        <v>3</v>
      </c>
      <c r="G980">
        <v>2</v>
      </c>
      <c r="H980" t="s">
        <v>7</v>
      </c>
      <c r="I980" t="s">
        <v>146</v>
      </c>
      <c r="J980" s="3">
        <f t="shared" si="20"/>
        <v>18</v>
      </c>
      <c r="K980">
        <v>0.1</v>
      </c>
      <c r="L980" s="3"/>
    </row>
    <row r="981" spans="1:12" x14ac:dyDescent="0.15">
      <c r="A981" t="s">
        <v>35</v>
      </c>
      <c r="B981" s="18">
        <v>34819</v>
      </c>
      <c r="C981" s="18">
        <v>41277</v>
      </c>
      <c r="D981">
        <v>45.5</v>
      </c>
      <c r="F981">
        <v>3</v>
      </c>
      <c r="G981">
        <v>3</v>
      </c>
      <c r="H981" t="s">
        <v>7</v>
      </c>
      <c r="I981" t="s">
        <v>146</v>
      </c>
      <c r="J981" s="3">
        <f t="shared" si="20"/>
        <v>18</v>
      </c>
      <c r="K981">
        <v>0.9</v>
      </c>
      <c r="L981" s="3"/>
    </row>
    <row r="982" spans="1:12" x14ac:dyDescent="0.15">
      <c r="A982" t="s">
        <v>40</v>
      </c>
      <c r="B982" s="18">
        <v>34819</v>
      </c>
      <c r="C982" s="18">
        <v>41277</v>
      </c>
      <c r="D982">
        <v>78</v>
      </c>
      <c r="F982">
        <v>4</v>
      </c>
      <c r="G982">
        <v>3</v>
      </c>
      <c r="H982" t="s">
        <v>7</v>
      </c>
      <c r="I982" t="s">
        <v>146</v>
      </c>
      <c r="J982" s="3">
        <f t="shared" si="20"/>
        <v>18</v>
      </c>
      <c r="K982">
        <v>0</v>
      </c>
      <c r="L982" s="3"/>
    </row>
    <row r="983" spans="1:12" x14ac:dyDescent="0.15">
      <c r="A983" t="s">
        <v>44</v>
      </c>
      <c r="B983" s="18">
        <v>34819</v>
      </c>
      <c r="C983" s="18">
        <v>41277</v>
      </c>
      <c r="D983">
        <v>58</v>
      </c>
      <c r="F983">
        <v>4</v>
      </c>
      <c r="G983">
        <v>5</v>
      </c>
      <c r="H983" t="s">
        <v>7</v>
      </c>
      <c r="I983" t="s">
        <v>147</v>
      </c>
      <c r="J983" s="3">
        <f t="shared" si="20"/>
        <v>18</v>
      </c>
      <c r="K983">
        <v>0.7</v>
      </c>
      <c r="L983" s="3"/>
    </row>
    <row r="984" spans="1:12" x14ac:dyDescent="0.15">
      <c r="A984" t="s">
        <v>39</v>
      </c>
      <c r="B984" s="18">
        <v>34819</v>
      </c>
      <c r="C984" s="18">
        <v>41277</v>
      </c>
      <c r="D984">
        <v>40</v>
      </c>
      <c r="F984">
        <v>5</v>
      </c>
      <c r="G984">
        <v>2</v>
      </c>
      <c r="H984" t="s">
        <v>7</v>
      </c>
      <c r="I984" t="s">
        <v>148</v>
      </c>
      <c r="J984" s="3">
        <f t="shared" si="20"/>
        <v>18</v>
      </c>
      <c r="K984">
        <v>0.9</v>
      </c>
      <c r="L984" s="3"/>
    </row>
    <row r="985" spans="1:12" x14ac:dyDescent="0.15">
      <c r="A985" t="s">
        <v>49</v>
      </c>
      <c r="B985" s="18">
        <v>34819</v>
      </c>
      <c r="C985" s="18">
        <v>41277</v>
      </c>
      <c r="D985">
        <v>86</v>
      </c>
      <c r="F985">
        <v>5</v>
      </c>
      <c r="G985">
        <v>3</v>
      </c>
      <c r="H985" t="s">
        <v>7</v>
      </c>
      <c r="I985" t="s">
        <v>8</v>
      </c>
      <c r="J985" s="3">
        <f t="shared" si="20"/>
        <v>18</v>
      </c>
      <c r="K985">
        <v>0.1</v>
      </c>
      <c r="L985" s="3"/>
    </row>
    <row r="986" spans="1:12" x14ac:dyDescent="0.15">
      <c r="A986" t="s">
        <v>27</v>
      </c>
      <c r="B986" s="18">
        <v>34819</v>
      </c>
      <c r="C986" s="18">
        <v>41277</v>
      </c>
      <c r="D986" s="5"/>
      <c r="F986">
        <v>5</v>
      </c>
      <c r="G986">
        <v>4</v>
      </c>
      <c r="H986" t="s">
        <v>7</v>
      </c>
      <c r="I986" t="s">
        <v>16</v>
      </c>
      <c r="J986" s="3">
        <f t="shared" si="20"/>
        <v>18</v>
      </c>
      <c r="L986" s="9" t="s">
        <v>251</v>
      </c>
    </row>
    <row r="987" spans="1:12" x14ac:dyDescent="0.15">
      <c r="A987" t="s">
        <v>23</v>
      </c>
      <c r="B987" s="18">
        <v>34819</v>
      </c>
      <c r="C987" s="18">
        <v>41277</v>
      </c>
      <c r="D987">
        <v>13</v>
      </c>
      <c r="F987">
        <v>6</v>
      </c>
      <c r="G987">
        <v>1</v>
      </c>
      <c r="H987" t="s">
        <v>7</v>
      </c>
      <c r="I987" t="s">
        <v>16</v>
      </c>
      <c r="J987" s="3">
        <f t="shared" si="20"/>
        <v>18</v>
      </c>
      <c r="K987">
        <v>0.9</v>
      </c>
    </row>
    <row r="988" spans="1:12" x14ac:dyDescent="0.15">
      <c r="A988" t="s">
        <v>54</v>
      </c>
      <c r="B988" s="18">
        <v>34819</v>
      </c>
      <c r="C988" s="18">
        <v>41277</v>
      </c>
      <c r="D988">
        <v>95</v>
      </c>
      <c r="F988">
        <v>6</v>
      </c>
      <c r="G988">
        <v>5</v>
      </c>
      <c r="H988" t="s">
        <v>7</v>
      </c>
      <c r="I988" t="s">
        <v>8</v>
      </c>
      <c r="J988" s="3">
        <f t="shared" si="20"/>
        <v>18</v>
      </c>
      <c r="K988">
        <v>0.3</v>
      </c>
    </row>
    <row r="989" spans="1:12" x14ac:dyDescent="0.15">
      <c r="A989" t="s">
        <v>24</v>
      </c>
      <c r="B989" s="18">
        <v>34819</v>
      </c>
      <c r="C989" s="18">
        <v>41277</v>
      </c>
      <c r="D989">
        <v>18</v>
      </c>
      <c r="F989">
        <v>6</v>
      </c>
      <c r="G989">
        <v>6</v>
      </c>
      <c r="H989" t="s">
        <v>7</v>
      </c>
      <c r="I989" t="s">
        <v>16</v>
      </c>
      <c r="J989" s="3">
        <f t="shared" si="20"/>
        <v>18</v>
      </c>
      <c r="K989">
        <v>1</v>
      </c>
    </row>
    <row r="990" spans="1:12" x14ac:dyDescent="0.15">
      <c r="A990" t="s">
        <v>31</v>
      </c>
      <c r="B990" s="18">
        <v>34819</v>
      </c>
      <c r="C990" s="18">
        <v>41277</v>
      </c>
      <c r="D990">
        <v>37</v>
      </c>
      <c r="F990">
        <v>7</v>
      </c>
      <c r="G990">
        <v>2</v>
      </c>
      <c r="H990" t="s">
        <v>7</v>
      </c>
      <c r="I990" t="s">
        <v>147</v>
      </c>
      <c r="J990" s="3">
        <f t="shared" si="20"/>
        <v>18</v>
      </c>
      <c r="K990">
        <v>0.8</v>
      </c>
    </row>
    <row r="991" spans="1:12" x14ac:dyDescent="0.15">
      <c r="A991" t="s">
        <v>48</v>
      </c>
      <c r="B991" s="18">
        <v>34819</v>
      </c>
      <c r="C991" s="18">
        <v>41277</v>
      </c>
      <c r="D991">
        <v>73</v>
      </c>
      <c r="F991">
        <v>7</v>
      </c>
      <c r="G991">
        <v>3</v>
      </c>
      <c r="H991" t="s">
        <v>7</v>
      </c>
      <c r="I991" t="s">
        <v>146</v>
      </c>
      <c r="J991" s="3">
        <f t="shared" si="20"/>
        <v>18</v>
      </c>
      <c r="K991">
        <v>0.1</v>
      </c>
    </row>
    <row r="992" spans="1:12" x14ac:dyDescent="0.15">
      <c r="A992" t="s">
        <v>26</v>
      </c>
      <c r="B992" s="18">
        <v>34819</v>
      </c>
      <c r="C992" s="18">
        <v>41277</v>
      </c>
      <c r="D992">
        <v>30.5</v>
      </c>
      <c r="F992">
        <v>7</v>
      </c>
      <c r="G992">
        <v>4</v>
      </c>
      <c r="H992" t="s">
        <v>7</v>
      </c>
      <c r="I992" t="s">
        <v>16</v>
      </c>
      <c r="J992" s="3">
        <f t="shared" si="20"/>
        <v>18</v>
      </c>
      <c r="K992">
        <v>1</v>
      </c>
    </row>
    <row r="993" spans="1:11" x14ac:dyDescent="0.15">
      <c r="A993" t="s">
        <v>28</v>
      </c>
      <c r="B993" s="18">
        <v>34819</v>
      </c>
      <c r="C993" s="18">
        <v>41277</v>
      </c>
      <c r="D993">
        <v>30</v>
      </c>
      <c r="F993">
        <v>7</v>
      </c>
      <c r="G993">
        <v>5</v>
      </c>
      <c r="H993" t="s">
        <v>7</v>
      </c>
      <c r="I993" t="s">
        <v>16</v>
      </c>
      <c r="J993" s="3">
        <f t="shared" si="20"/>
        <v>18</v>
      </c>
      <c r="K993">
        <v>1</v>
      </c>
    </row>
    <row r="994" spans="1:11" x14ac:dyDescent="0.15">
      <c r="A994" t="s">
        <v>41</v>
      </c>
      <c r="B994" s="18">
        <v>34819</v>
      </c>
      <c r="C994" s="18">
        <v>41277</v>
      </c>
      <c r="D994">
        <v>86.5</v>
      </c>
      <c r="F994">
        <v>7</v>
      </c>
      <c r="G994">
        <v>6</v>
      </c>
      <c r="H994" t="s">
        <v>7</v>
      </c>
      <c r="I994" t="s">
        <v>146</v>
      </c>
      <c r="J994" s="3">
        <f t="shared" si="20"/>
        <v>18</v>
      </c>
      <c r="K994">
        <v>0.1</v>
      </c>
    </row>
    <row r="995" spans="1:11" x14ac:dyDescent="0.15">
      <c r="A995" t="s">
        <v>29</v>
      </c>
      <c r="B995" s="18">
        <v>34819</v>
      </c>
      <c r="C995" s="18">
        <v>41277</v>
      </c>
      <c r="D995">
        <v>31.5</v>
      </c>
      <c r="F995">
        <v>8</v>
      </c>
      <c r="G995">
        <v>2</v>
      </c>
      <c r="H995" t="s">
        <v>7</v>
      </c>
      <c r="I995" t="s">
        <v>16</v>
      </c>
      <c r="J995" s="3">
        <f t="shared" si="20"/>
        <v>18</v>
      </c>
      <c r="K995">
        <v>0.9</v>
      </c>
    </row>
    <row r="996" spans="1:11" x14ac:dyDescent="0.15">
      <c r="A996" t="s">
        <v>47</v>
      </c>
      <c r="B996" s="18">
        <v>34819</v>
      </c>
      <c r="C996" s="18">
        <v>41277</v>
      </c>
      <c r="D996">
        <v>81</v>
      </c>
      <c r="F996">
        <v>8</v>
      </c>
      <c r="G996">
        <v>4</v>
      </c>
      <c r="H996" t="s">
        <v>7</v>
      </c>
      <c r="I996" t="s">
        <v>146</v>
      </c>
      <c r="J996" s="3">
        <f t="shared" si="20"/>
        <v>18</v>
      </c>
      <c r="K996">
        <v>0</v>
      </c>
    </row>
    <row r="997" spans="1:11" x14ac:dyDescent="0.15">
      <c r="A997" t="s">
        <v>52</v>
      </c>
      <c r="B997" s="18">
        <v>34819</v>
      </c>
      <c r="C997" s="18">
        <v>41277</v>
      </c>
      <c r="D997">
        <v>93.5</v>
      </c>
      <c r="F997">
        <v>8</v>
      </c>
      <c r="G997">
        <v>6</v>
      </c>
      <c r="H997" t="s">
        <v>7</v>
      </c>
      <c r="I997" t="s">
        <v>8</v>
      </c>
      <c r="J997" s="3">
        <f t="shared" si="20"/>
        <v>18</v>
      </c>
      <c r="K997">
        <v>0.2</v>
      </c>
    </row>
    <row r="998" spans="1:11" x14ac:dyDescent="0.15">
      <c r="A998" t="s">
        <v>36</v>
      </c>
      <c r="B998" s="18">
        <v>34819</v>
      </c>
      <c r="C998" s="18">
        <v>41277</v>
      </c>
      <c r="D998">
        <v>44.5</v>
      </c>
      <c r="F998">
        <v>8</v>
      </c>
      <c r="G998">
        <v>8</v>
      </c>
      <c r="H998" t="s">
        <v>7</v>
      </c>
      <c r="I998" t="s">
        <v>16</v>
      </c>
      <c r="J998" s="3">
        <f t="shared" si="20"/>
        <v>18</v>
      </c>
      <c r="K998">
        <v>0.5</v>
      </c>
    </row>
    <row r="999" spans="1:11" x14ac:dyDescent="0.15">
      <c r="A999" t="s">
        <v>38</v>
      </c>
      <c r="B999" s="18">
        <v>34819</v>
      </c>
      <c r="C999" s="18">
        <v>41277</v>
      </c>
      <c r="D999">
        <v>54.5</v>
      </c>
      <c r="F999">
        <v>9</v>
      </c>
      <c r="G999">
        <v>4</v>
      </c>
      <c r="H999" t="s">
        <v>7</v>
      </c>
      <c r="I999" t="s">
        <v>146</v>
      </c>
      <c r="J999" s="3">
        <f t="shared" si="20"/>
        <v>18</v>
      </c>
      <c r="K999">
        <v>0</v>
      </c>
    </row>
    <row r="1000" spans="1:11" x14ac:dyDescent="0.15">
      <c r="A1000" t="s">
        <v>33</v>
      </c>
      <c r="B1000" s="18">
        <v>34819</v>
      </c>
      <c r="C1000" s="18">
        <v>41277</v>
      </c>
      <c r="D1000">
        <v>44.5</v>
      </c>
      <c r="F1000">
        <v>9</v>
      </c>
      <c r="G1000">
        <v>5</v>
      </c>
      <c r="H1000" t="s">
        <v>7</v>
      </c>
      <c r="I1000" t="s">
        <v>8</v>
      </c>
      <c r="J1000" s="3">
        <f t="shared" si="20"/>
        <v>18</v>
      </c>
      <c r="K1000">
        <v>1</v>
      </c>
    </row>
    <row r="1001" spans="1:11" x14ac:dyDescent="0.15">
      <c r="A1001" t="s">
        <v>42</v>
      </c>
      <c r="B1001" s="18">
        <v>34819</v>
      </c>
      <c r="C1001" s="18">
        <v>41277</v>
      </c>
      <c r="D1001">
        <v>70</v>
      </c>
      <c r="F1001">
        <v>9</v>
      </c>
      <c r="G1001">
        <v>6</v>
      </c>
      <c r="H1001" t="s">
        <v>7</v>
      </c>
      <c r="I1001" t="s">
        <v>146</v>
      </c>
      <c r="J1001" s="3">
        <f t="shared" si="20"/>
        <v>18</v>
      </c>
      <c r="K1001">
        <v>0</v>
      </c>
    </row>
    <row r="1002" spans="1:11" x14ac:dyDescent="0.15">
      <c r="A1002" t="s">
        <v>30</v>
      </c>
      <c r="B1002" s="18">
        <v>34819</v>
      </c>
      <c r="C1002" s="18">
        <v>41277</v>
      </c>
      <c r="D1002">
        <v>40</v>
      </c>
      <c r="F1002">
        <v>9</v>
      </c>
      <c r="G1002">
        <v>7</v>
      </c>
      <c r="H1002" t="s">
        <v>7</v>
      </c>
      <c r="I1002" t="s">
        <v>146</v>
      </c>
      <c r="J1002" s="3">
        <f t="shared" si="20"/>
        <v>18</v>
      </c>
      <c r="K1002">
        <v>1</v>
      </c>
    </row>
    <row r="1003" spans="1:11" x14ac:dyDescent="0.15">
      <c r="A1003" t="s">
        <v>32</v>
      </c>
      <c r="B1003" s="18">
        <v>34819</v>
      </c>
      <c r="C1003" s="18">
        <v>41277</v>
      </c>
      <c r="D1003">
        <v>42.5</v>
      </c>
      <c r="F1003">
        <v>9</v>
      </c>
      <c r="G1003">
        <v>8</v>
      </c>
      <c r="H1003" t="s">
        <v>7</v>
      </c>
      <c r="I1003" t="s">
        <v>147</v>
      </c>
      <c r="J1003" s="3">
        <f t="shared" si="20"/>
        <v>18</v>
      </c>
      <c r="K1003">
        <v>1</v>
      </c>
    </row>
    <row r="1004" spans="1:11" x14ac:dyDescent="0.15">
      <c r="A1004" t="s">
        <v>25</v>
      </c>
      <c r="B1004" s="18">
        <v>34819</v>
      </c>
      <c r="C1004" s="18">
        <v>41277</v>
      </c>
      <c r="D1004">
        <v>29.5</v>
      </c>
      <c r="F1004">
        <v>10</v>
      </c>
      <c r="G1004">
        <v>4</v>
      </c>
      <c r="H1004" t="s">
        <v>7</v>
      </c>
      <c r="I1004" t="s">
        <v>16</v>
      </c>
      <c r="J1004" s="3">
        <f t="shared" si="20"/>
        <v>18</v>
      </c>
      <c r="K1004" s="10">
        <v>0.9</v>
      </c>
    </row>
    <row r="1005" spans="1:11" x14ac:dyDescent="0.15">
      <c r="A1005" t="s">
        <v>160</v>
      </c>
      <c r="B1005" s="18">
        <v>34819</v>
      </c>
      <c r="C1005" s="18">
        <v>41277</v>
      </c>
      <c r="D1005">
        <v>34.5</v>
      </c>
      <c r="F1005">
        <v>10</v>
      </c>
      <c r="G1005">
        <v>9</v>
      </c>
      <c r="H1005" t="s">
        <v>7</v>
      </c>
      <c r="I1005" t="s">
        <v>8</v>
      </c>
      <c r="J1005" s="3">
        <f t="shared" si="20"/>
        <v>18</v>
      </c>
      <c r="K1005" s="10">
        <v>0.3</v>
      </c>
    </row>
    <row r="1006" spans="1:11" x14ac:dyDescent="0.15">
      <c r="A1006" t="s">
        <v>161</v>
      </c>
      <c r="B1006" s="18">
        <v>34819</v>
      </c>
      <c r="C1006" s="18">
        <v>41277</v>
      </c>
      <c r="D1006">
        <v>23.5</v>
      </c>
      <c r="F1006">
        <v>10</v>
      </c>
      <c r="G1006">
        <v>9</v>
      </c>
      <c r="H1006" t="s">
        <v>7</v>
      </c>
      <c r="I1006" t="s">
        <v>8</v>
      </c>
      <c r="J1006" s="3">
        <f t="shared" si="20"/>
        <v>18</v>
      </c>
      <c r="K1006" s="10">
        <v>1</v>
      </c>
    </row>
    <row r="1007" spans="1:11" x14ac:dyDescent="0.15">
      <c r="A1007" t="s">
        <v>55</v>
      </c>
      <c r="B1007" s="18">
        <v>35246</v>
      </c>
      <c r="C1007" s="18">
        <v>41277</v>
      </c>
      <c r="D1007">
        <v>87</v>
      </c>
      <c r="F1007">
        <v>0</v>
      </c>
      <c r="H1007" t="s">
        <v>9</v>
      </c>
      <c r="I1007" t="s">
        <v>10</v>
      </c>
      <c r="J1007" s="3">
        <f t="shared" si="20"/>
        <v>17</v>
      </c>
      <c r="K1007" s="10">
        <v>0.2</v>
      </c>
    </row>
    <row r="1008" spans="1:11" x14ac:dyDescent="0.15">
      <c r="A1008" t="s">
        <v>56</v>
      </c>
      <c r="B1008" s="18">
        <v>35246</v>
      </c>
      <c r="C1008" s="18">
        <v>41277</v>
      </c>
      <c r="D1008">
        <v>18.5</v>
      </c>
      <c r="F1008">
        <v>0</v>
      </c>
      <c r="H1008" t="s">
        <v>9</v>
      </c>
      <c r="I1008" t="s">
        <v>15</v>
      </c>
      <c r="J1008" s="3">
        <f t="shared" si="20"/>
        <v>17</v>
      </c>
      <c r="K1008" s="10">
        <v>1</v>
      </c>
    </row>
    <row r="1009" spans="1:12" x14ac:dyDescent="0.15">
      <c r="A1009" t="s">
        <v>140</v>
      </c>
      <c r="B1009" s="18">
        <v>35246</v>
      </c>
      <c r="C1009" s="18">
        <v>41277</v>
      </c>
      <c r="D1009">
        <v>80</v>
      </c>
      <c r="F1009">
        <v>0</v>
      </c>
      <c r="H1009" t="s">
        <v>9</v>
      </c>
      <c r="I1009" t="s">
        <v>11</v>
      </c>
      <c r="J1009" s="3">
        <f t="shared" si="20"/>
        <v>17</v>
      </c>
      <c r="K1009" s="10">
        <v>0.1</v>
      </c>
      <c r="L1009" t="s">
        <v>264</v>
      </c>
    </row>
    <row r="1010" spans="1:12" x14ac:dyDescent="0.15">
      <c r="A1010" t="s">
        <v>141</v>
      </c>
      <c r="B1010" s="18">
        <v>35246</v>
      </c>
      <c r="C1010" s="18">
        <v>41277</v>
      </c>
      <c r="D1010">
        <v>92</v>
      </c>
      <c r="F1010">
        <v>0</v>
      </c>
      <c r="H1010" t="s">
        <v>9</v>
      </c>
      <c r="I1010" t="s">
        <v>11</v>
      </c>
      <c r="J1010" s="3">
        <f t="shared" si="20"/>
        <v>17</v>
      </c>
      <c r="K1010" s="10">
        <v>0.1</v>
      </c>
    </row>
    <row r="1011" spans="1:12" x14ac:dyDescent="0.15">
      <c r="A1011" t="s">
        <v>57</v>
      </c>
      <c r="B1011" s="18">
        <v>36616</v>
      </c>
      <c r="C1011" s="18">
        <v>41277</v>
      </c>
      <c r="D1011">
        <v>85</v>
      </c>
      <c r="F1011">
        <v>1</v>
      </c>
      <c r="H1011" t="s">
        <v>9</v>
      </c>
      <c r="I1011" t="s">
        <v>11</v>
      </c>
      <c r="J1011" s="3">
        <f t="shared" si="20"/>
        <v>13</v>
      </c>
      <c r="K1011" s="10">
        <v>0.1</v>
      </c>
    </row>
    <row r="1012" spans="1:12" x14ac:dyDescent="0.15">
      <c r="A1012" t="s">
        <v>58</v>
      </c>
      <c r="B1012" s="18">
        <v>36616</v>
      </c>
      <c r="C1012" s="18">
        <v>41277</v>
      </c>
      <c r="D1012">
        <v>64.5</v>
      </c>
      <c r="F1012">
        <v>1</v>
      </c>
      <c r="H1012" t="s">
        <v>9</v>
      </c>
      <c r="I1012" t="s">
        <v>11</v>
      </c>
      <c r="J1012" s="3">
        <f t="shared" si="20"/>
        <v>13</v>
      </c>
      <c r="K1012" s="10">
        <v>0</v>
      </c>
    </row>
    <row r="1013" spans="1:12" x14ac:dyDescent="0.15">
      <c r="A1013" t="s">
        <v>59</v>
      </c>
      <c r="B1013" s="18">
        <v>36616</v>
      </c>
      <c r="C1013" s="18">
        <v>41277</v>
      </c>
      <c r="F1013">
        <v>1</v>
      </c>
      <c r="H1013" t="s">
        <v>9</v>
      </c>
      <c r="I1013" t="s">
        <v>12</v>
      </c>
      <c r="J1013" s="3">
        <f t="shared" si="20"/>
        <v>13</v>
      </c>
      <c r="L1013" t="s">
        <v>250</v>
      </c>
    </row>
    <row r="1014" spans="1:12" x14ac:dyDescent="0.15">
      <c r="A1014" t="s">
        <v>60</v>
      </c>
      <c r="B1014" s="18">
        <v>36616</v>
      </c>
      <c r="C1014" s="18">
        <v>41277</v>
      </c>
      <c r="D1014">
        <v>37</v>
      </c>
      <c r="F1014">
        <v>1</v>
      </c>
      <c r="H1014" t="s">
        <v>9</v>
      </c>
      <c r="I1014" t="s">
        <v>11</v>
      </c>
      <c r="J1014" s="3">
        <f t="shared" si="20"/>
        <v>13</v>
      </c>
      <c r="K1014">
        <v>0.3</v>
      </c>
    </row>
    <row r="1015" spans="1:12" x14ac:dyDescent="0.15">
      <c r="A1015" t="s">
        <v>61</v>
      </c>
      <c r="B1015" s="18">
        <v>36616</v>
      </c>
      <c r="C1015" s="18">
        <v>41277</v>
      </c>
      <c r="D1015">
        <v>40.5</v>
      </c>
      <c r="F1015">
        <v>1</v>
      </c>
      <c r="H1015" t="s">
        <v>9</v>
      </c>
      <c r="I1015" t="s">
        <v>12</v>
      </c>
      <c r="J1015" s="3">
        <f t="shared" ref="J1015:J1078" si="21">YEAR(C1015)-YEAR(B1015)</f>
        <v>13</v>
      </c>
      <c r="K1015">
        <v>0.4</v>
      </c>
    </row>
    <row r="1016" spans="1:12" x14ac:dyDescent="0.15">
      <c r="A1016" t="s">
        <v>62</v>
      </c>
      <c r="B1016" s="18">
        <v>36616</v>
      </c>
      <c r="C1016" s="18">
        <v>41277</v>
      </c>
      <c r="D1016">
        <v>65</v>
      </c>
      <c r="F1016">
        <v>1</v>
      </c>
      <c r="H1016" t="s">
        <v>9</v>
      </c>
      <c r="I1016" t="s">
        <v>12</v>
      </c>
      <c r="J1016" s="3">
        <f t="shared" si="21"/>
        <v>13</v>
      </c>
      <c r="K1016">
        <v>0.1</v>
      </c>
    </row>
    <row r="1017" spans="1:12" x14ac:dyDescent="0.15">
      <c r="A1017" t="s">
        <v>63</v>
      </c>
      <c r="B1017" s="18">
        <v>36616</v>
      </c>
      <c r="C1017" s="18">
        <v>41277</v>
      </c>
      <c r="F1017">
        <v>2</v>
      </c>
      <c r="H1017" t="s">
        <v>9</v>
      </c>
      <c r="I1017" t="s">
        <v>10</v>
      </c>
      <c r="J1017" s="3">
        <f t="shared" si="21"/>
        <v>13</v>
      </c>
      <c r="L1017" t="s">
        <v>250</v>
      </c>
    </row>
    <row r="1018" spans="1:12" x14ac:dyDescent="0.15">
      <c r="A1018" t="s">
        <v>64</v>
      </c>
      <c r="B1018" s="18">
        <v>36616</v>
      </c>
      <c r="C1018" s="18">
        <v>41277</v>
      </c>
      <c r="D1018">
        <v>19</v>
      </c>
      <c r="F1018">
        <v>2</v>
      </c>
      <c r="H1018" t="s">
        <v>9</v>
      </c>
      <c r="I1018" t="s">
        <v>10</v>
      </c>
      <c r="J1018" s="3">
        <f t="shared" si="21"/>
        <v>13</v>
      </c>
      <c r="K1018">
        <v>0.4</v>
      </c>
    </row>
    <row r="1019" spans="1:12" x14ac:dyDescent="0.15">
      <c r="A1019" t="s">
        <v>65</v>
      </c>
      <c r="B1019" s="18">
        <v>36616</v>
      </c>
      <c r="C1019" s="18">
        <v>41277</v>
      </c>
      <c r="D1019">
        <v>39</v>
      </c>
      <c r="F1019">
        <v>2</v>
      </c>
      <c r="H1019" t="s">
        <v>9</v>
      </c>
      <c r="I1019" t="s">
        <v>10</v>
      </c>
      <c r="J1019" s="3">
        <f t="shared" si="21"/>
        <v>13</v>
      </c>
      <c r="K1019">
        <v>0.2</v>
      </c>
    </row>
    <row r="1020" spans="1:12" x14ac:dyDescent="0.15">
      <c r="A1020" t="s">
        <v>66</v>
      </c>
      <c r="B1020" s="18">
        <v>36616</v>
      </c>
      <c r="C1020" s="18">
        <v>41277</v>
      </c>
      <c r="F1020">
        <v>2</v>
      </c>
      <c r="H1020" t="s">
        <v>9</v>
      </c>
      <c r="I1020" t="s">
        <v>10</v>
      </c>
      <c r="J1020" s="3">
        <f t="shared" si="21"/>
        <v>13</v>
      </c>
      <c r="L1020" s="10" t="s">
        <v>251</v>
      </c>
    </row>
    <row r="1021" spans="1:12" x14ac:dyDescent="0.15">
      <c r="A1021" t="s">
        <v>67</v>
      </c>
      <c r="B1021" s="18">
        <v>36616</v>
      </c>
      <c r="C1021" s="18">
        <v>41277</v>
      </c>
      <c r="D1021">
        <v>23</v>
      </c>
      <c r="F1021">
        <v>2</v>
      </c>
      <c r="H1021" t="s">
        <v>9</v>
      </c>
      <c r="I1021" t="s">
        <v>10</v>
      </c>
      <c r="J1021" s="3">
        <f t="shared" si="21"/>
        <v>13</v>
      </c>
      <c r="K1021">
        <v>0.8</v>
      </c>
    </row>
    <row r="1022" spans="1:12" x14ac:dyDescent="0.15">
      <c r="A1022" t="s">
        <v>68</v>
      </c>
      <c r="B1022" s="18">
        <v>36616</v>
      </c>
      <c r="C1022" s="18">
        <v>41277</v>
      </c>
      <c r="F1022">
        <v>2</v>
      </c>
      <c r="H1022" t="s">
        <v>9</v>
      </c>
      <c r="I1022" t="s">
        <v>10</v>
      </c>
      <c r="J1022" s="3">
        <f t="shared" si="21"/>
        <v>13</v>
      </c>
      <c r="L1022" s="10" t="s">
        <v>251</v>
      </c>
    </row>
    <row r="1023" spans="1:12" x14ac:dyDescent="0.15">
      <c r="A1023" t="s">
        <v>69</v>
      </c>
      <c r="B1023" s="18">
        <v>36616</v>
      </c>
      <c r="C1023" s="18">
        <v>41277</v>
      </c>
      <c r="D1023">
        <v>47</v>
      </c>
      <c r="F1023">
        <v>2</v>
      </c>
      <c r="H1023" t="s">
        <v>9</v>
      </c>
      <c r="I1023" t="s">
        <v>10</v>
      </c>
      <c r="J1023" s="3">
        <f t="shared" si="21"/>
        <v>13</v>
      </c>
      <c r="K1023">
        <v>0.3</v>
      </c>
    </row>
    <row r="1024" spans="1:12" x14ac:dyDescent="0.15">
      <c r="A1024" t="s">
        <v>70</v>
      </c>
      <c r="B1024" s="18">
        <v>36616</v>
      </c>
      <c r="C1024" s="18">
        <v>41277</v>
      </c>
      <c r="F1024">
        <v>2</v>
      </c>
      <c r="H1024" t="s">
        <v>9</v>
      </c>
      <c r="I1024" t="s">
        <v>10</v>
      </c>
      <c r="J1024" s="3">
        <f t="shared" si="21"/>
        <v>13</v>
      </c>
      <c r="L1024" s="10" t="s">
        <v>251</v>
      </c>
    </row>
    <row r="1025" spans="1:12" x14ac:dyDescent="0.15">
      <c r="A1025" t="s">
        <v>71</v>
      </c>
      <c r="B1025" s="18">
        <v>36616</v>
      </c>
      <c r="C1025" s="18">
        <v>41277</v>
      </c>
      <c r="D1025">
        <v>13</v>
      </c>
      <c r="F1025">
        <v>3</v>
      </c>
      <c r="H1025" t="s">
        <v>9</v>
      </c>
      <c r="I1025" t="s">
        <v>8</v>
      </c>
      <c r="J1025" s="3">
        <f t="shared" si="21"/>
        <v>13</v>
      </c>
      <c r="K1025">
        <v>0.9</v>
      </c>
    </row>
    <row r="1026" spans="1:12" x14ac:dyDescent="0.15">
      <c r="A1026" t="s">
        <v>72</v>
      </c>
      <c r="B1026" s="18">
        <v>36616</v>
      </c>
      <c r="C1026" s="18">
        <v>41277</v>
      </c>
      <c r="F1026">
        <v>3</v>
      </c>
      <c r="H1026" t="s">
        <v>9</v>
      </c>
      <c r="I1026" t="s">
        <v>8</v>
      </c>
      <c r="J1026" s="3">
        <f t="shared" si="21"/>
        <v>13</v>
      </c>
      <c r="L1026" s="10" t="s">
        <v>251</v>
      </c>
    </row>
    <row r="1027" spans="1:12" x14ac:dyDescent="0.15">
      <c r="A1027" t="s">
        <v>73</v>
      </c>
      <c r="B1027" s="18">
        <v>36616</v>
      </c>
      <c r="C1027" s="18">
        <v>41277</v>
      </c>
      <c r="D1027">
        <v>37</v>
      </c>
      <c r="F1027">
        <v>3</v>
      </c>
      <c r="H1027" t="s">
        <v>9</v>
      </c>
      <c r="I1027" t="s">
        <v>8</v>
      </c>
      <c r="J1027" s="3">
        <f t="shared" si="21"/>
        <v>13</v>
      </c>
      <c r="K1027">
        <v>0.8</v>
      </c>
    </row>
    <row r="1028" spans="1:12" x14ac:dyDescent="0.15">
      <c r="A1028" t="s">
        <v>74</v>
      </c>
      <c r="B1028" s="18">
        <v>36616</v>
      </c>
      <c r="C1028" s="18">
        <v>41277</v>
      </c>
      <c r="F1028">
        <v>3</v>
      </c>
      <c r="H1028" t="s">
        <v>9</v>
      </c>
      <c r="I1028" t="s">
        <v>8</v>
      </c>
      <c r="J1028" s="3">
        <f t="shared" si="21"/>
        <v>13</v>
      </c>
      <c r="L1028" s="10" t="s">
        <v>251</v>
      </c>
    </row>
    <row r="1029" spans="1:12" x14ac:dyDescent="0.15">
      <c r="A1029" t="s">
        <v>75</v>
      </c>
      <c r="B1029" s="18">
        <v>36616</v>
      </c>
      <c r="C1029" s="18">
        <v>41277</v>
      </c>
      <c r="F1029">
        <v>3</v>
      </c>
      <c r="H1029" t="s">
        <v>9</v>
      </c>
      <c r="I1029" t="s">
        <v>8</v>
      </c>
      <c r="J1029" s="3">
        <f t="shared" si="21"/>
        <v>13</v>
      </c>
      <c r="L1029" s="10" t="s">
        <v>251</v>
      </c>
    </row>
    <row r="1030" spans="1:12" x14ac:dyDescent="0.15">
      <c r="A1030" t="s">
        <v>76</v>
      </c>
      <c r="B1030" s="18">
        <v>36616</v>
      </c>
      <c r="C1030" s="18">
        <v>41277</v>
      </c>
      <c r="D1030">
        <v>66.5</v>
      </c>
      <c r="F1030">
        <v>3</v>
      </c>
      <c r="H1030" t="s">
        <v>9</v>
      </c>
      <c r="I1030" t="s">
        <v>8</v>
      </c>
      <c r="J1030" s="3">
        <f t="shared" si="21"/>
        <v>13</v>
      </c>
      <c r="K1030">
        <v>0.6</v>
      </c>
    </row>
    <row r="1031" spans="1:12" x14ac:dyDescent="0.15">
      <c r="A1031" t="s">
        <v>77</v>
      </c>
      <c r="B1031" s="18">
        <v>36616</v>
      </c>
      <c r="C1031" s="18">
        <v>41277</v>
      </c>
      <c r="D1031">
        <v>59</v>
      </c>
      <c r="F1031">
        <v>3</v>
      </c>
      <c r="H1031" t="s">
        <v>9</v>
      </c>
      <c r="I1031" t="s">
        <v>8</v>
      </c>
      <c r="J1031" s="3">
        <f t="shared" si="21"/>
        <v>13</v>
      </c>
      <c r="K1031">
        <v>0.4</v>
      </c>
    </row>
    <row r="1032" spans="1:12" x14ac:dyDescent="0.15">
      <c r="A1032" t="s">
        <v>78</v>
      </c>
      <c r="B1032" s="18">
        <v>36616</v>
      </c>
      <c r="C1032" s="18">
        <v>41277</v>
      </c>
      <c r="F1032">
        <v>3</v>
      </c>
      <c r="H1032" t="s">
        <v>9</v>
      </c>
      <c r="I1032" t="s">
        <v>8</v>
      </c>
      <c r="J1032" s="3">
        <f t="shared" si="21"/>
        <v>13</v>
      </c>
      <c r="L1032" s="10" t="s">
        <v>251</v>
      </c>
    </row>
    <row r="1033" spans="1:12" x14ac:dyDescent="0.15">
      <c r="A1033" t="s">
        <v>79</v>
      </c>
      <c r="B1033" s="18">
        <v>36616</v>
      </c>
      <c r="C1033" s="18">
        <v>41277</v>
      </c>
      <c r="D1033">
        <v>32.5</v>
      </c>
      <c r="F1033">
        <v>3</v>
      </c>
      <c r="H1033" t="s">
        <v>9</v>
      </c>
      <c r="I1033" t="s">
        <v>8</v>
      </c>
      <c r="J1033" s="3">
        <f t="shared" si="21"/>
        <v>13</v>
      </c>
      <c r="K1033">
        <v>0.7</v>
      </c>
    </row>
    <row r="1034" spans="1:12" x14ac:dyDescent="0.15">
      <c r="A1034" t="s">
        <v>80</v>
      </c>
      <c r="B1034" s="18">
        <v>36616</v>
      </c>
      <c r="C1034" s="18">
        <v>41277</v>
      </c>
      <c r="D1034">
        <v>56.5</v>
      </c>
      <c r="F1034">
        <v>3</v>
      </c>
      <c r="H1034" t="s">
        <v>9</v>
      </c>
      <c r="I1034" t="s">
        <v>8</v>
      </c>
      <c r="J1034" s="3">
        <f t="shared" si="21"/>
        <v>13</v>
      </c>
      <c r="K1034">
        <v>0.1</v>
      </c>
    </row>
    <row r="1035" spans="1:12" x14ac:dyDescent="0.15">
      <c r="A1035" t="s">
        <v>81</v>
      </c>
      <c r="B1035" s="18">
        <v>36616</v>
      </c>
      <c r="C1035" s="18">
        <v>41277</v>
      </c>
      <c r="F1035">
        <v>4</v>
      </c>
      <c r="H1035" t="s">
        <v>9</v>
      </c>
      <c r="I1035" t="s">
        <v>13</v>
      </c>
      <c r="J1035" s="3">
        <f t="shared" si="21"/>
        <v>13</v>
      </c>
      <c r="L1035" s="10" t="s">
        <v>251</v>
      </c>
    </row>
    <row r="1036" spans="1:12" x14ac:dyDescent="0.15">
      <c r="A1036" t="s">
        <v>82</v>
      </c>
      <c r="B1036" s="18">
        <v>36616</v>
      </c>
      <c r="C1036" s="18">
        <v>41277</v>
      </c>
      <c r="D1036">
        <v>58.5</v>
      </c>
      <c r="F1036">
        <v>4</v>
      </c>
      <c r="H1036" t="s">
        <v>9</v>
      </c>
      <c r="I1036" t="s">
        <v>13</v>
      </c>
      <c r="J1036" s="3">
        <f t="shared" si="21"/>
        <v>13</v>
      </c>
      <c r="K1036">
        <v>0.3</v>
      </c>
    </row>
    <row r="1037" spans="1:12" x14ac:dyDescent="0.15">
      <c r="A1037" t="s">
        <v>83</v>
      </c>
      <c r="B1037" s="18">
        <v>36616</v>
      </c>
      <c r="C1037" s="18">
        <v>41277</v>
      </c>
      <c r="D1037">
        <v>93.5</v>
      </c>
      <c r="F1037">
        <v>4</v>
      </c>
      <c r="H1037" t="s">
        <v>9</v>
      </c>
      <c r="I1037" t="s">
        <v>13</v>
      </c>
      <c r="J1037" s="3">
        <f t="shared" si="21"/>
        <v>13</v>
      </c>
      <c r="K1037">
        <v>0.1</v>
      </c>
    </row>
    <row r="1038" spans="1:12" x14ac:dyDescent="0.15">
      <c r="A1038" t="s">
        <v>84</v>
      </c>
      <c r="B1038" s="18">
        <v>36616</v>
      </c>
      <c r="C1038" s="18">
        <v>41277</v>
      </c>
      <c r="D1038">
        <v>73.5</v>
      </c>
      <c r="F1038">
        <v>4</v>
      </c>
      <c r="H1038" t="s">
        <v>9</v>
      </c>
      <c r="I1038" t="s">
        <v>13</v>
      </c>
      <c r="J1038" s="3">
        <f t="shared" si="21"/>
        <v>13</v>
      </c>
      <c r="K1038">
        <v>0.1</v>
      </c>
    </row>
    <row r="1039" spans="1:12" x14ac:dyDescent="0.15">
      <c r="A1039" t="s">
        <v>85</v>
      </c>
      <c r="B1039" s="18">
        <v>36616</v>
      </c>
      <c r="C1039" s="18">
        <v>41277</v>
      </c>
      <c r="F1039">
        <v>4</v>
      </c>
      <c r="H1039" t="s">
        <v>9</v>
      </c>
      <c r="I1039" t="s">
        <v>13</v>
      </c>
      <c r="J1039" s="3">
        <f t="shared" si="21"/>
        <v>13</v>
      </c>
      <c r="L1039" s="10" t="s">
        <v>251</v>
      </c>
    </row>
    <row r="1040" spans="1:12" x14ac:dyDescent="0.15">
      <c r="A1040" t="s">
        <v>86</v>
      </c>
      <c r="B1040" s="18">
        <v>36616</v>
      </c>
      <c r="C1040" s="18">
        <v>41277</v>
      </c>
      <c r="D1040">
        <v>27</v>
      </c>
      <c r="F1040">
        <v>4</v>
      </c>
      <c r="H1040" t="s">
        <v>9</v>
      </c>
      <c r="I1040" t="s">
        <v>13</v>
      </c>
      <c r="J1040" s="3">
        <f t="shared" si="21"/>
        <v>13</v>
      </c>
      <c r="K1040">
        <v>1</v>
      </c>
      <c r="L1040" s="10" t="s">
        <v>253</v>
      </c>
    </row>
    <row r="1041" spans="1:12" x14ac:dyDescent="0.15">
      <c r="A1041" t="s">
        <v>87</v>
      </c>
      <c r="B1041" s="18">
        <v>36616</v>
      </c>
      <c r="C1041" s="18">
        <v>41277</v>
      </c>
      <c r="D1041">
        <v>46</v>
      </c>
      <c r="F1041">
        <v>4</v>
      </c>
      <c r="H1041" t="s">
        <v>9</v>
      </c>
      <c r="I1041" t="s">
        <v>13</v>
      </c>
      <c r="J1041" s="3">
        <f t="shared" si="21"/>
        <v>13</v>
      </c>
      <c r="K1041">
        <v>1</v>
      </c>
      <c r="L1041" s="10" t="s">
        <v>253</v>
      </c>
    </row>
    <row r="1042" spans="1:12" x14ac:dyDescent="0.15">
      <c r="A1042" t="s">
        <v>88</v>
      </c>
      <c r="B1042" s="18">
        <v>36616</v>
      </c>
      <c r="C1042" s="18">
        <v>41277</v>
      </c>
      <c r="D1042">
        <v>95.5</v>
      </c>
      <c r="F1042">
        <v>4</v>
      </c>
      <c r="H1042" t="s">
        <v>9</v>
      </c>
      <c r="I1042" t="s">
        <v>13</v>
      </c>
      <c r="J1042" s="3">
        <f t="shared" si="21"/>
        <v>13</v>
      </c>
      <c r="K1042">
        <v>0</v>
      </c>
    </row>
    <row r="1043" spans="1:12" x14ac:dyDescent="0.15">
      <c r="A1043" t="s">
        <v>89</v>
      </c>
      <c r="B1043" s="18">
        <v>36616</v>
      </c>
      <c r="C1043" s="18">
        <v>41277</v>
      </c>
      <c r="D1043">
        <v>56</v>
      </c>
      <c r="F1043">
        <v>4</v>
      </c>
      <c r="H1043" t="s">
        <v>9</v>
      </c>
      <c r="I1043" t="s">
        <v>13</v>
      </c>
      <c r="J1043" s="3">
        <f t="shared" si="21"/>
        <v>13</v>
      </c>
      <c r="K1043">
        <v>0.6</v>
      </c>
    </row>
    <row r="1044" spans="1:12" x14ac:dyDescent="0.15">
      <c r="A1044" t="s">
        <v>90</v>
      </c>
      <c r="B1044" s="18">
        <v>36616</v>
      </c>
      <c r="C1044" s="18">
        <v>41277</v>
      </c>
      <c r="D1044">
        <v>88.5</v>
      </c>
      <c r="F1044">
        <v>4</v>
      </c>
      <c r="H1044" t="s">
        <v>9</v>
      </c>
      <c r="I1044" t="s">
        <v>13</v>
      </c>
      <c r="J1044" s="3">
        <f t="shared" si="21"/>
        <v>13</v>
      </c>
      <c r="K1044">
        <v>0</v>
      </c>
    </row>
    <row r="1045" spans="1:12" x14ac:dyDescent="0.15">
      <c r="A1045" t="s">
        <v>91</v>
      </c>
      <c r="B1045" s="18">
        <v>36616</v>
      </c>
      <c r="C1045" s="18">
        <v>41277</v>
      </c>
      <c r="D1045">
        <v>66</v>
      </c>
      <c r="F1045">
        <v>4</v>
      </c>
      <c r="H1045" t="s">
        <v>9</v>
      </c>
      <c r="I1045" t="s">
        <v>13</v>
      </c>
      <c r="J1045" s="3">
        <f t="shared" si="21"/>
        <v>13</v>
      </c>
      <c r="K1045">
        <v>0.5</v>
      </c>
    </row>
    <row r="1046" spans="1:12" x14ac:dyDescent="0.15">
      <c r="A1046" t="s">
        <v>92</v>
      </c>
      <c r="B1046" s="18">
        <v>36616</v>
      </c>
      <c r="C1046" s="18">
        <v>41277</v>
      </c>
      <c r="D1046">
        <v>59</v>
      </c>
      <c r="F1046">
        <v>4</v>
      </c>
      <c r="H1046" t="s">
        <v>9</v>
      </c>
      <c r="I1046" t="s">
        <v>13</v>
      </c>
      <c r="J1046" s="3">
        <f t="shared" si="21"/>
        <v>13</v>
      </c>
      <c r="K1046">
        <v>0.9</v>
      </c>
    </row>
    <row r="1047" spans="1:12" x14ac:dyDescent="0.15">
      <c r="A1047" t="s">
        <v>93</v>
      </c>
      <c r="B1047" s="18">
        <v>36616</v>
      </c>
      <c r="C1047" s="18">
        <v>41277</v>
      </c>
      <c r="D1047">
        <v>66.5</v>
      </c>
      <c r="F1047">
        <v>4</v>
      </c>
      <c r="H1047" t="s">
        <v>9</v>
      </c>
      <c r="I1047" t="s">
        <v>13</v>
      </c>
      <c r="J1047" s="3">
        <f t="shared" si="21"/>
        <v>13</v>
      </c>
      <c r="K1047">
        <v>0.2</v>
      </c>
    </row>
    <row r="1048" spans="1:12" x14ac:dyDescent="0.15">
      <c r="A1048" s="5" t="s">
        <v>94</v>
      </c>
      <c r="B1048" s="19">
        <v>36616</v>
      </c>
      <c r="C1048" s="19">
        <v>41277</v>
      </c>
      <c r="D1048" s="5">
        <v>73.5</v>
      </c>
      <c r="E1048" s="5"/>
      <c r="F1048" s="5">
        <v>5</v>
      </c>
      <c r="G1048" s="5"/>
      <c r="H1048" s="5" t="s">
        <v>9</v>
      </c>
      <c r="I1048" s="5" t="s">
        <v>13</v>
      </c>
      <c r="J1048" s="16">
        <f t="shared" si="21"/>
        <v>13</v>
      </c>
      <c r="K1048" s="5">
        <v>0.9</v>
      </c>
      <c r="L1048" s="5" t="s">
        <v>265</v>
      </c>
    </row>
    <row r="1049" spans="1:12" x14ac:dyDescent="0.15">
      <c r="A1049" t="s">
        <v>95</v>
      </c>
      <c r="B1049" s="18">
        <v>36616</v>
      </c>
      <c r="C1049" s="18">
        <v>41277</v>
      </c>
      <c r="F1049">
        <v>5</v>
      </c>
      <c r="H1049" t="s">
        <v>9</v>
      </c>
      <c r="I1049" t="s">
        <v>13</v>
      </c>
      <c r="J1049" s="3">
        <f t="shared" si="21"/>
        <v>13</v>
      </c>
      <c r="L1049" s="10" t="s">
        <v>251</v>
      </c>
    </row>
    <row r="1050" spans="1:12" x14ac:dyDescent="0.15">
      <c r="A1050" t="s">
        <v>96</v>
      </c>
      <c r="B1050" s="18">
        <v>36616</v>
      </c>
      <c r="C1050" s="18">
        <v>41277</v>
      </c>
      <c r="D1050">
        <v>46</v>
      </c>
      <c r="F1050">
        <v>5</v>
      </c>
      <c r="H1050" t="s">
        <v>9</v>
      </c>
      <c r="I1050" t="s">
        <v>13</v>
      </c>
      <c r="J1050" s="3">
        <f t="shared" si="21"/>
        <v>13</v>
      </c>
      <c r="K1050">
        <v>0.6</v>
      </c>
    </row>
    <row r="1051" spans="1:12" x14ac:dyDescent="0.15">
      <c r="A1051" t="s">
        <v>97</v>
      </c>
      <c r="B1051" s="18">
        <v>36616</v>
      </c>
      <c r="C1051" s="18">
        <v>41277</v>
      </c>
      <c r="D1051">
        <v>73.5</v>
      </c>
      <c r="F1051">
        <v>5</v>
      </c>
      <c r="H1051" t="s">
        <v>9</v>
      </c>
      <c r="I1051" t="s">
        <v>13</v>
      </c>
      <c r="J1051" s="3">
        <f t="shared" si="21"/>
        <v>13</v>
      </c>
      <c r="K1051">
        <v>0.1</v>
      </c>
    </row>
    <row r="1052" spans="1:12" x14ac:dyDescent="0.15">
      <c r="A1052" t="s">
        <v>98</v>
      </c>
      <c r="B1052" s="18">
        <v>36616</v>
      </c>
      <c r="C1052" s="18">
        <v>41277</v>
      </c>
      <c r="D1052">
        <v>41</v>
      </c>
      <c r="F1052">
        <v>5</v>
      </c>
      <c r="H1052" t="s">
        <v>9</v>
      </c>
      <c r="I1052" t="s">
        <v>13</v>
      </c>
      <c r="J1052" s="3">
        <f t="shared" si="21"/>
        <v>13</v>
      </c>
      <c r="K1052" s="10">
        <v>0.9</v>
      </c>
    </row>
    <row r="1053" spans="1:12" x14ac:dyDescent="0.15">
      <c r="A1053" t="s">
        <v>99</v>
      </c>
      <c r="B1053" s="18">
        <v>36616</v>
      </c>
      <c r="C1053" s="18">
        <v>41277</v>
      </c>
      <c r="D1053">
        <v>44.5</v>
      </c>
      <c r="F1053">
        <v>5</v>
      </c>
      <c r="H1053" t="s">
        <v>9</v>
      </c>
      <c r="I1053" t="s">
        <v>13</v>
      </c>
      <c r="J1053" s="3">
        <f t="shared" si="21"/>
        <v>13</v>
      </c>
      <c r="K1053" s="10">
        <v>0.5</v>
      </c>
    </row>
    <row r="1054" spans="1:12" x14ac:dyDescent="0.15">
      <c r="A1054" t="s">
        <v>153</v>
      </c>
      <c r="B1054" s="18">
        <v>36616</v>
      </c>
      <c r="C1054" s="18">
        <v>41277</v>
      </c>
      <c r="F1054">
        <v>5</v>
      </c>
      <c r="H1054" t="s">
        <v>9</v>
      </c>
      <c r="I1054" t="s">
        <v>13</v>
      </c>
      <c r="J1054" s="3">
        <f t="shared" si="21"/>
        <v>13</v>
      </c>
      <c r="L1054" s="10" t="s">
        <v>251</v>
      </c>
    </row>
    <row r="1055" spans="1:12" x14ac:dyDescent="0.15">
      <c r="A1055" t="s">
        <v>154</v>
      </c>
      <c r="B1055" s="18">
        <v>36616</v>
      </c>
      <c r="C1055" s="18">
        <v>41277</v>
      </c>
      <c r="D1055">
        <v>54.5</v>
      </c>
      <c r="F1055">
        <v>5</v>
      </c>
      <c r="H1055" t="s">
        <v>9</v>
      </c>
      <c r="I1055" t="s">
        <v>13</v>
      </c>
      <c r="J1055" s="3">
        <f t="shared" si="21"/>
        <v>13</v>
      </c>
      <c r="K1055">
        <v>0.4</v>
      </c>
    </row>
    <row r="1056" spans="1:12" x14ac:dyDescent="0.15">
      <c r="A1056" t="s">
        <v>100</v>
      </c>
      <c r="B1056" s="18">
        <v>36616</v>
      </c>
      <c r="C1056" s="18">
        <v>41277</v>
      </c>
      <c r="D1056">
        <v>22.5</v>
      </c>
      <c r="F1056">
        <v>5</v>
      </c>
      <c r="H1056" t="s">
        <v>9</v>
      </c>
      <c r="I1056" t="s">
        <v>13</v>
      </c>
      <c r="J1056" s="3">
        <f t="shared" si="21"/>
        <v>13</v>
      </c>
      <c r="K1056">
        <v>1</v>
      </c>
    </row>
    <row r="1057" spans="1:12" x14ac:dyDescent="0.15">
      <c r="A1057" t="s">
        <v>101</v>
      </c>
      <c r="B1057" s="18">
        <v>36616</v>
      </c>
      <c r="C1057" s="18">
        <v>41277</v>
      </c>
      <c r="D1057">
        <v>69.5</v>
      </c>
      <c r="F1057">
        <v>5</v>
      </c>
      <c r="H1057" t="s">
        <v>9</v>
      </c>
      <c r="I1057" t="s">
        <v>13</v>
      </c>
      <c r="J1057" s="3">
        <f t="shared" si="21"/>
        <v>13</v>
      </c>
      <c r="K1057">
        <v>0.3</v>
      </c>
    </row>
    <row r="1058" spans="1:12" x14ac:dyDescent="0.15">
      <c r="A1058" t="s">
        <v>102</v>
      </c>
      <c r="B1058" s="18">
        <v>36616</v>
      </c>
      <c r="C1058" s="18">
        <v>41277</v>
      </c>
      <c r="D1058">
        <v>47</v>
      </c>
      <c r="F1058">
        <v>5</v>
      </c>
      <c r="H1058" t="s">
        <v>9</v>
      </c>
      <c r="I1058" t="s">
        <v>13</v>
      </c>
      <c r="J1058" s="3">
        <f t="shared" si="21"/>
        <v>13</v>
      </c>
      <c r="K1058">
        <v>0.7</v>
      </c>
    </row>
    <row r="1059" spans="1:12" x14ac:dyDescent="0.15">
      <c r="A1059" t="s">
        <v>103</v>
      </c>
      <c r="B1059" s="18">
        <v>36616</v>
      </c>
      <c r="C1059" s="18">
        <v>41277</v>
      </c>
      <c r="D1059">
        <v>79</v>
      </c>
      <c r="F1059">
        <v>6</v>
      </c>
      <c r="H1059" t="s">
        <v>9</v>
      </c>
      <c r="I1059" t="s">
        <v>13</v>
      </c>
      <c r="J1059" s="3">
        <f t="shared" si="21"/>
        <v>13</v>
      </c>
      <c r="K1059">
        <v>0.3</v>
      </c>
    </row>
    <row r="1060" spans="1:12" x14ac:dyDescent="0.15">
      <c r="A1060" t="s">
        <v>104</v>
      </c>
      <c r="B1060" s="18">
        <v>36616</v>
      </c>
      <c r="C1060" s="18">
        <v>41277</v>
      </c>
      <c r="D1060">
        <v>73.5</v>
      </c>
      <c r="F1060">
        <v>6</v>
      </c>
      <c r="H1060" t="s">
        <v>9</v>
      </c>
      <c r="I1060" t="s">
        <v>13</v>
      </c>
      <c r="J1060" s="3">
        <f t="shared" si="21"/>
        <v>13</v>
      </c>
      <c r="K1060">
        <v>0.1</v>
      </c>
    </row>
    <row r="1061" spans="1:12" x14ac:dyDescent="0.15">
      <c r="A1061" t="s">
        <v>105</v>
      </c>
      <c r="B1061" s="18">
        <v>36616</v>
      </c>
      <c r="C1061" s="18">
        <v>41277</v>
      </c>
      <c r="D1061">
        <v>44.5</v>
      </c>
      <c r="F1061">
        <v>6</v>
      </c>
      <c r="H1061" t="s">
        <v>9</v>
      </c>
      <c r="I1061" t="s">
        <v>13</v>
      </c>
      <c r="J1061" s="3">
        <f t="shared" si="21"/>
        <v>13</v>
      </c>
      <c r="K1061">
        <v>0.8</v>
      </c>
    </row>
    <row r="1062" spans="1:12" x14ac:dyDescent="0.15">
      <c r="A1062" t="s">
        <v>106</v>
      </c>
      <c r="B1062" s="18">
        <v>36616</v>
      </c>
      <c r="C1062" s="18">
        <v>41277</v>
      </c>
      <c r="D1062">
        <v>56</v>
      </c>
      <c r="F1062">
        <v>6</v>
      </c>
      <c r="H1062" t="s">
        <v>9</v>
      </c>
      <c r="I1062" t="s">
        <v>13</v>
      </c>
      <c r="J1062" s="3">
        <f t="shared" si="21"/>
        <v>13</v>
      </c>
      <c r="K1062">
        <v>0.2</v>
      </c>
    </row>
    <row r="1063" spans="1:12" x14ac:dyDescent="0.15">
      <c r="A1063" t="s">
        <v>107</v>
      </c>
      <c r="B1063" s="18">
        <v>36616</v>
      </c>
      <c r="C1063" s="18">
        <v>41277</v>
      </c>
      <c r="F1063">
        <v>6</v>
      </c>
      <c r="H1063" t="s">
        <v>9</v>
      </c>
      <c r="I1063" t="s">
        <v>13</v>
      </c>
      <c r="J1063" s="3">
        <f t="shared" si="21"/>
        <v>13</v>
      </c>
      <c r="L1063" s="10" t="s">
        <v>251</v>
      </c>
    </row>
    <row r="1064" spans="1:12" x14ac:dyDescent="0.15">
      <c r="A1064" t="s">
        <v>108</v>
      </c>
      <c r="B1064" s="18">
        <v>36616</v>
      </c>
      <c r="C1064" s="18">
        <v>41277</v>
      </c>
      <c r="D1064">
        <v>70.5</v>
      </c>
      <c r="F1064">
        <v>6</v>
      </c>
      <c r="H1064" t="s">
        <v>9</v>
      </c>
      <c r="I1064" t="s">
        <v>13</v>
      </c>
      <c r="J1064" s="3">
        <f t="shared" si="21"/>
        <v>13</v>
      </c>
      <c r="K1064">
        <v>0.1</v>
      </c>
    </row>
    <row r="1065" spans="1:12" x14ac:dyDescent="0.15">
      <c r="A1065" t="s">
        <v>109</v>
      </c>
      <c r="B1065" s="18">
        <v>36616</v>
      </c>
      <c r="C1065" s="18">
        <v>41277</v>
      </c>
      <c r="D1065">
        <v>73.5</v>
      </c>
      <c r="F1065">
        <v>6</v>
      </c>
      <c r="H1065" t="s">
        <v>9</v>
      </c>
      <c r="I1065" t="s">
        <v>13</v>
      </c>
      <c r="J1065" s="3">
        <f t="shared" si="21"/>
        <v>13</v>
      </c>
      <c r="K1065">
        <v>0.1</v>
      </c>
    </row>
    <row r="1066" spans="1:12" x14ac:dyDescent="0.15">
      <c r="A1066" t="s">
        <v>110</v>
      </c>
      <c r="B1066" s="18">
        <v>36616</v>
      </c>
      <c r="C1066" s="18">
        <v>41277</v>
      </c>
      <c r="F1066">
        <v>6</v>
      </c>
      <c r="H1066" t="s">
        <v>9</v>
      </c>
      <c r="I1066" t="s">
        <v>13</v>
      </c>
      <c r="J1066" s="3">
        <f t="shared" si="21"/>
        <v>13</v>
      </c>
      <c r="L1066" s="10" t="s">
        <v>251</v>
      </c>
    </row>
    <row r="1067" spans="1:12" x14ac:dyDescent="0.15">
      <c r="A1067" t="s">
        <v>111</v>
      </c>
      <c r="B1067" s="18">
        <v>36616</v>
      </c>
      <c r="C1067" s="18">
        <v>41277</v>
      </c>
      <c r="D1067">
        <v>75.5</v>
      </c>
      <c r="F1067">
        <v>6</v>
      </c>
      <c r="H1067" t="s">
        <v>9</v>
      </c>
      <c r="I1067" t="s">
        <v>13</v>
      </c>
      <c r="J1067" s="3">
        <f t="shared" si="21"/>
        <v>13</v>
      </c>
      <c r="K1067">
        <v>0.1</v>
      </c>
    </row>
    <row r="1068" spans="1:12" x14ac:dyDescent="0.15">
      <c r="A1068" t="s">
        <v>112</v>
      </c>
      <c r="B1068" s="18">
        <v>36616</v>
      </c>
      <c r="C1068" s="18">
        <v>41277</v>
      </c>
      <c r="F1068">
        <v>6</v>
      </c>
      <c r="H1068" t="s">
        <v>9</v>
      </c>
      <c r="I1068" t="s">
        <v>13</v>
      </c>
      <c r="J1068" s="3">
        <f t="shared" si="21"/>
        <v>13</v>
      </c>
      <c r="L1068" s="10" t="s">
        <v>251</v>
      </c>
    </row>
    <row r="1069" spans="1:12" x14ac:dyDescent="0.15">
      <c r="A1069" t="s">
        <v>113</v>
      </c>
      <c r="B1069" s="18">
        <v>36616</v>
      </c>
      <c r="C1069" s="18">
        <v>41277</v>
      </c>
      <c r="D1069">
        <v>71.5</v>
      </c>
      <c r="F1069">
        <v>6</v>
      </c>
      <c r="H1069" t="s">
        <v>9</v>
      </c>
      <c r="I1069" t="s">
        <v>13</v>
      </c>
      <c r="J1069" s="3">
        <f t="shared" si="21"/>
        <v>13</v>
      </c>
      <c r="K1069">
        <v>0</v>
      </c>
    </row>
    <row r="1070" spans="1:12" x14ac:dyDescent="0.15">
      <c r="A1070" t="s">
        <v>155</v>
      </c>
      <c r="B1070" s="18">
        <v>36616</v>
      </c>
      <c r="C1070" s="18">
        <v>41277</v>
      </c>
      <c r="D1070">
        <v>46.5</v>
      </c>
      <c r="F1070">
        <v>6</v>
      </c>
      <c r="H1070" t="s">
        <v>9</v>
      </c>
      <c r="I1070" t="s">
        <v>13</v>
      </c>
      <c r="J1070" s="3">
        <f t="shared" si="21"/>
        <v>13</v>
      </c>
      <c r="K1070">
        <v>0.9</v>
      </c>
    </row>
    <row r="1071" spans="1:12" x14ac:dyDescent="0.15">
      <c r="A1071" t="s">
        <v>114</v>
      </c>
      <c r="B1071" s="18">
        <v>36616</v>
      </c>
      <c r="C1071" s="18">
        <v>41277</v>
      </c>
      <c r="D1071">
        <v>88.5</v>
      </c>
      <c r="F1071">
        <v>6</v>
      </c>
      <c r="H1071" t="s">
        <v>9</v>
      </c>
      <c r="I1071" t="s">
        <v>13</v>
      </c>
      <c r="J1071" s="3">
        <f t="shared" si="21"/>
        <v>13</v>
      </c>
      <c r="K1071">
        <v>0.1</v>
      </c>
    </row>
    <row r="1072" spans="1:12" x14ac:dyDescent="0.15">
      <c r="A1072" t="s">
        <v>115</v>
      </c>
      <c r="B1072" s="18">
        <v>36616</v>
      </c>
      <c r="C1072" s="18">
        <v>41277</v>
      </c>
      <c r="D1072">
        <v>49</v>
      </c>
      <c r="F1072">
        <v>7</v>
      </c>
      <c r="H1072" t="s">
        <v>9</v>
      </c>
      <c r="I1072" t="s">
        <v>8</v>
      </c>
      <c r="J1072" s="3">
        <f t="shared" si="21"/>
        <v>13</v>
      </c>
      <c r="K1072">
        <v>0.3</v>
      </c>
    </row>
    <row r="1073" spans="1:12" x14ac:dyDescent="0.15">
      <c r="A1073" t="s">
        <v>116</v>
      </c>
      <c r="B1073" s="18">
        <v>36616</v>
      </c>
      <c r="C1073" s="18">
        <v>41277</v>
      </c>
      <c r="F1073">
        <v>7</v>
      </c>
      <c r="H1073" t="s">
        <v>9</v>
      </c>
      <c r="I1073" t="s">
        <v>8</v>
      </c>
      <c r="J1073" s="3">
        <f t="shared" si="21"/>
        <v>13</v>
      </c>
      <c r="L1073" s="10" t="s">
        <v>251</v>
      </c>
    </row>
    <row r="1074" spans="1:12" x14ac:dyDescent="0.15">
      <c r="A1074" t="s">
        <v>117</v>
      </c>
      <c r="B1074" s="18">
        <v>36616</v>
      </c>
      <c r="C1074" s="18">
        <v>41277</v>
      </c>
      <c r="D1074">
        <v>24</v>
      </c>
      <c r="F1074">
        <v>7</v>
      </c>
      <c r="H1074" t="s">
        <v>9</v>
      </c>
      <c r="I1074" t="s">
        <v>8</v>
      </c>
      <c r="J1074" s="3">
        <f t="shared" si="21"/>
        <v>13</v>
      </c>
      <c r="K1074">
        <v>1</v>
      </c>
    </row>
    <row r="1075" spans="1:12" x14ac:dyDescent="0.15">
      <c r="A1075" t="s">
        <v>118</v>
      </c>
      <c r="B1075" s="18">
        <v>36616</v>
      </c>
      <c r="C1075" s="18">
        <v>41277</v>
      </c>
      <c r="D1075">
        <v>43.5</v>
      </c>
      <c r="F1075">
        <v>7</v>
      </c>
      <c r="H1075" t="s">
        <v>9</v>
      </c>
      <c r="I1075" t="s">
        <v>8</v>
      </c>
      <c r="J1075" s="3">
        <f t="shared" si="21"/>
        <v>13</v>
      </c>
      <c r="K1075">
        <v>0.4</v>
      </c>
    </row>
    <row r="1076" spans="1:12" x14ac:dyDescent="0.15">
      <c r="A1076" t="s">
        <v>119</v>
      </c>
      <c r="B1076" s="18">
        <v>36616</v>
      </c>
      <c r="C1076" s="18">
        <v>41277</v>
      </c>
      <c r="D1076">
        <v>52.5</v>
      </c>
      <c r="F1076">
        <v>7</v>
      </c>
      <c r="H1076" t="s">
        <v>9</v>
      </c>
      <c r="I1076" t="s">
        <v>8</v>
      </c>
      <c r="J1076" s="3">
        <f t="shared" si="21"/>
        <v>13</v>
      </c>
      <c r="K1076">
        <v>0.1</v>
      </c>
    </row>
    <row r="1077" spans="1:12" x14ac:dyDescent="0.15">
      <c r="A1077" t="s">
        <v>165</v>
      </c>
      <c r="B1077" s="18">
        <v>36616</v>
      </c>
      <c r="C1077" s="18">
        <v>41277</v>
      </c>
      <c r="F1077">
        <v>7</v>
      </c>
      <c r="H1077" t="s">
        <v>9</v>
      </c>
      <c r="I1077" t="s">
        <v>8</v>
      </c>
      <c r="J1077" s="3">
        <f t="shared" si="21"/>
        <v>13</v>
      </c>
      <c r="L1077" s="10" t="s">
        <v>251</v>
      </c>
    </row>
    <row r="1078" spans="1:12" x14ac:dyDescent="0.15">
      <c r="A1078" t="s">
        <v>120</v>
      </c>
      <c r="B1078" s="18">
        <v>36616</v>
      </c>
      <c r="C1078" s="18">
        <v>41277</v>
      </c>
      <c r="D1078">
        <v>54</v>
      </c>
      <c r="F1078">
        <v>7</v>
      </c>
      <c r="H1078" t="s">
        <v>9</v>
      </c>
      <c r="I1078" t="s">
        <v>8</v>
      </c>
      <c r="J1078" s="3">
        <f t="shared" si="21"/>
        <v>13</v>
      </c>
      <c r="K1078">
        <v>0.3</v>
      </c>
    </row>
    <row r="1079" spans="1:12" x14ac:dyDescent="0.15">
      <c r="A1079" t="s">
        <v>121</v>
      </c>
      <c r="B1079" s="18">
        <v>36616</v>
      </c>
      <c r="C1079" s="18">
        <v>41277</v>
      </c>
      <c r="D1079">
        <v>50</v>
      </c>
      <c r="F1079">
        <v>7</v>
      </c>
      <c r="H1079" t="s">
        <v>9</v>
      </c>
      <c r="I1079" t="s">
        <v>8</v>
      </c>
      <c r="J1079" s="3">
        <f t="shared" ref="J1079:J1120" si="22">YEAR(C1079)-YEAR(B1079)</f>
        <v>13</v>
      </c>
      <c r="K1079">
        <v>0.4</v>
      </c>
    </row>
    <row r="1080" spans="1:12" x14ac:dyDescent="0.15">
      <c r="A1080" t="s">
        <v>122</v>
      </c>
      <c r="B1080" s="18">
        <v>36616</v>
      </c>
      <c r="C1080" s="18">
        <v>41277</v>
      </c>
      <c r="F1080">
        <v>7</v>
      </c>
      <c r="H1080" t="s">
        <v>9</v>
      </c>
      <c r="I1080" t="s">
        <v>8</v>
      </c>
      <c r="J1080" s="3">
        <f t="shared" si="22"/>
        <v>13</v>
      </c>
      <c r="L1080" s="10" t="s">
        <v>251</v>
      </c>
    </row>
    <row r="1081" spans="1:12" x14ac:dyDescent="0.15">
      <c r="A1081" t="s">
        <v>123</v>
      </c>
      <c r="B1081" s="18">
        <v>36616</v>
      </c>
      <c r="C1081" s="18">
        <v>41277</v>
      </c>
      <c r="D1081">
        <v>76</v>
      </c>
      <c r="F1081">
        <v>7</v>
      </c>
      <c r="H1081" t="s">
        <v>9</v>
      </c>
      <c r="I1081" t="s">
        <v>13</v>
      </c>
      <c r="J1081" s="3">
        <f t="shared" si="22"/>
        <v>13</v>
      </c>
      <c r="K1081">
        <v>0.1</v>
      </c>
    </row>
    <row r="1082" spans="1:12" x14ac:dyDescent="0.15">
      <c r="A1082" t="s">
        <v>124</v>
      </c>
      <c r="B1082" s="18">
        <v>36616</v>
      </c>
      <c r="C1082" s="18">
        <v>41277</v>
      </c>
      <c r="D1082">
        <v>21</v>
      </c>
      <c r="F1082">
        <v>8</v>
      </c>
      <c r="H1082" t="s">
        <v>9</v>
      </c>
      <c r="I1082" t="s">
        <v>14</v>
      </c>
      <c r="J1082" s="3">
        <f t="shared" si="22"/>
        <v>13</v>
      </c>
      <c r="K1082">
        <v>0.4</v>
      </c>
    </row>
    <row r="1083" spans="1:12" x14ac:dyDescent="0.15">
      <c r="A1083" t="s">
        <v>125</v>
      </c>
      <c r="B1083" s="18">
        <v>36616</v>
      </c>
      <c r="C1083" s="18">
        <v>41277</v>
      </c>
      <c r="D1083">
        <v>43.5</v>
      </c>
      <c r="F1083">
        <v>8</v>
      </c>
      <c r="H1083" t="s">
        <v>9</v>
      </c>
      <c r="I1083" t="s">
        <v>14</v>
      </c>
      <c r="J1083" s="3">
        <f t="shared" si="22"/>
        <v>13</v>
      </c>
      <c r="K1083">
        <v>0.4</v>
      </c>
    </row>
    <row r="1084" spans="1:12" x14ac:dyDescent="0.15">
      <c r="A1084" t="s">
        <v>126</v>
      </c>
      <c r="B1084" s="18">
        <v>36616</v>
      </c>
      <c r="C1084" s="18">
        <v>41277</v>
      </c>
      <c r="D1084">
        <v>24.5</v>
      </c>
      <c r="F1084">
        <v>8</v>
      </c>
      <c r="H1084" t="s">
        <v>9</v>
      </c>
      <c r="I1084" t="s">
        <v>14</v>
      </c>
      <c r="J1084" s="3">
        <f t="shared" si="22"/>
        <v>13</v>
      </c>
      <c r="K1084">
        <v>1</v>
      </c>
    </row>
    <row r="1085" spans="1:12" x14ac:dyDescent="0.15">
      <c r="A1085" t="s">
        <v>127</v>
      </c>
      <c r="B1085" s="18">
        <v>36616</v>
      </c>
      <c r="C1085" s="18">
        <v>41277</v>
      </c>
      <c r="F1085">
        <v>8</v>
      </c>
      <c r="H1085" t="s">
        <v>9</v>
      </c>
      <c r="I1085" t="s">
        <v>14</v>
      </c>
      <c r="J1085" s="3">
        <f t="shared" si="22"/>
        <v>13</v>
      </c>
      <c r="L1085" s="10" t="s">
        <v>251</v>
      </c>
    </row>
    <row r="1086" spans="1:12" x14ac:dyDescent="0.15">
      <c r="A1086" t="s">
        <v>174</v>
      </c>
      <c r="B1086" s="18">
        <v>36616</v>
      </c>
      <c r="C1086" s="18">
        <v>41277</v>
      </c>
      <c r="D1086">
        <v>43.5</v>
      </c>
      <c r="F1086">
        <v>8</v>
      </c>
      <c r="H1086" t="s">
        <v>9</v>
      </c>
      <c r="I1086" t="s">
        <v>14</v>
      </c>
      <c r="J1086" s="3">
        <f t="shared" si="22"/>
        <v>13</v>
      </c>
      <c r="K1086">
        <v>0</v>
      </c>
    </row>
    <row r="1087" spans="1:12" x14ac:dyDescent="0.15">
      <c r="A1087" t="s">
        <v>128</v>
      </c>
      <c r="B1087" s="18">
        <v>36616</v>
      </c>
      <c r="C1087" s="18">
        <v>41277</v>
      </c>
      <c r="D1087">
        <v>28</v>
      </c>
      <c r="F1087">
        <v>8</v>
      </c>
      <c r="H1087" t="s">
        <v>9</v>
      </c>
      <c r="I1087" t="s">
        <v>14</v>
      </c>
      <c r="J1087" s="3">
        <f t="shared" si="22"/>
        <v>13</v>
      </c>
      <c r="K1087">
        <v>0.2</v>
      </c>
    </row>
    <row r="1088" spans="1:12" x14ac:dyDescent="0.15">
      <c r="A1088" t="s">
        <v>129</v>
      </c>
      <c r="B1088" s="18">
        <v>36616</v>
      </c>
      <c r="C1088" s="18">
        <v>41277</v>
      </c>
      <c r="D1088">
        <v>60.5</v>
      </c>
      <c r="F1088">
        <v>9</v>
      </c>
      <c r="H1088" t="s">
        <v>9</v>
      </c>
      <c r="I1088" t="s">
        <v>16</v>
      </c>
      <c r="J1088" s="3">
        <f t="shared" si="22"/>
        <v>13</v>
      </c>
      <c r="K1088">
        <v>0.3</v>
      </c>
    </row>
    <row r="1089" spans="1:12" x14ac:dyDescent="0.15">
      <c r="A1089" t="s">
        <v>130</v>
      </c>
      <c r="B1089" s="18">
        <v>36616</v>
      </c>
      <c r="C1089" s="18">
        <v>41277</v>
      </c>
      <c r="D1089">
        <v>78</v>
      </c>
      <c r="F1089">
        <v>9</v>
      </c>
      <c r="H1089" t="s">
        <v>9</v>
      </c>
      <c r="I1089" t="s">
        <v>16</v>
      </c>
      <c r="J1089" s="3">
        <f t="shared" si="22"/>
        <v>13</v>
      </c>
      <c r="K1089">
        <v>0.1</v>
      </c>
    </row>
    <row r="1090" spans="1:12" x14ac:dyDescent="0.15">
      <c r="A1090" t="s">
        <v>131</v>
      </c>
      <c r="B1090" s="18">
        <v>36616</v>
      </c>
      <c r="C1090" s="18">
        <v>41277</v>
      </c>
      <c r="D1090">
        <v>59.5</v>
      </c>
      <c r="F1090">
        <v>9</v>
      </c>
      <c r="H1090" t="s">
        <v>9</v>
      </c>
      <c r="I1090" t="s">
        <v>16</v>
      </c>
      <c r="J1090" s="3">
        <f t="shared" si="22"/>
        <v>13</v>
      </c>
      <c r="K1090">
        <v>0.1</v>
      </c>
    </row>
    <row r="1091" spans="1:12" x14ac:dyDescent="0.15">
      <c r="A1091" t="s">
        <v>132</v>
      </c>
      <c r="B1091" s="18">
        <v>36616</v>
      </c>
      <c r="C1091" s="18">
        <v>41277</v>
      </c>
      <c r="D1091" s="5"/>
      <c r="F1091">
        <v>9</v>
      </c>
      <c r="H1091" t="s">
        <v>9</v>
      </c>
      <c r="I1091" t="s">
        <v>16</v>
      </c>
      <c r="J1091" s="3">
        <f t="shared" si="22"/>
        <v>13</v>
      </c>
      <c r="L1091" s="10" t="s">
        <v>252</v>
      </c>
    </row>
    <row r="1092" spans="1:12" x14ac:dyDescent="0.15">
      <c r="A1092" t="s">
        <v>133</v>
      </c>
      <c r="B1092" s="18">
        <v>36616</v>
      </c>
      <c r="C1092" s="18">
        <v>41277</v>
      </c>
      <c r="D1092">
        <v>43.5</v>
      </c>
      <c r="F1092">
        <v>9</v>
      </c>
      <c r="H1092" t="s">
        <v>9</v>
      </c>
      <c r="I1092" t="s">
        <v>16</v>
      </c>
      <c r="J1092" s="3">
        <f t="shared" si="22"/>
        <v>13</v>
      </c>
      <c r="K1092">
        <v>0.2</v>
      </c>
    </row>
    <row r="1093" spans="1:12" x14ac:dyDescent="0.15">
      <c r="A1093" t="s">
        <v>134</v>
      </c>
      <c r="B1093" s="18">
        <v>36616</v>
      </c>
      <c r="C1093" s="18">
        <v>41277</v>
      </c>
      <c r="D1093">
        <v>65</v>
      </c>
      <c r="F1093">
        <v>10</v>
      </c>
      <c r="H1093" t="s">
        <v>9</v>
      </c>
      <c r="I1093" t="s">
        <v>11</v>
      </c>
      <c r="J1093" s="3">
        <f t="shared" si="22"/>
        <v>13</v>
      </c>
      <c r="K1093">
        <v>0.2</v>
      </c>
    </row>
    <row r="1094" spans="1:12" x14ac:dyDescent="0.15">
      <c r="A1094" t="s">
        <v>167</v>
      </c>
      <c r="B1094" s="18">
        <v>36616</v>
      </c>
      <c r="C1094" s="18">
        <v>41277</v>
      </c>
      <c r="D1094">
        <v>7.5</v>
      </c>
      <c r="F1094">
        <v>10</v>
      </c>
      <c r="H1094" t="s">
        <v>9</v>
      </c>
      <c r="I1094" t="s">
        <v>15</v>
      </c>
      <c r="J1094" s="3">
        <f t="shared" si="22"/>
        <v>13</v>
      </c>
      <c r="K1094">
        <v>0.9</v>
      </c>
    </row>
    <row r="1095" spans="1:12" x14ac:dyDescent="0.15">
      <c r="A1095" t="s">
        <v>135</v>
      </c>
      <c r="B1095" s="18">
        <v>36616</v>
      </c>
      <c r="C1095" s="18">
        <v>41277</v>
      </c>
      <c r="D1095">
        <v>84</v>
      </c>
      <c r="F1095">
        <v>10</v>
      </c>
      <c r="H1095" t="s">
        <v>9</v>
      </c>
      <c r="I1095" t="s">
        <v>11</v>
      </c>
      <c r="J1095" s="3">
        <f t="shared" si="22"/>
        <v>13</v>
      </c>
      <c r="K1095">
        <v>0</v>
      </c>
    </row>
    <row r="1096" spans="1:12" x14ac:dyDescent="0.15">
      <c r="A1096" t="s">
        <v>136</v>
      </c>
      <c r="B1096" s="18">
        <v>36616</v>
      </c>
      <c r="C1096" s="18">
        <v>41277</v>
      </c>
      <c r="D1096">
        <v>79.5</v>
      </c>
      <c r="F1096">
        <v>10</v>
      </c>
      <c r="H1096" t="s">
        <v>9</v>
      </c>
      <c r="I1096" t="s">
        <v>11</v>
      </c>
      <c r="J1096" s="3">
        <f t="shared" si="22"/>
        <v>13</v>
      </c>
      <c r="K1096">
        <v>0.2</v>
      </c>
    </row>
    <row r="1097" spans="1:12" x14ac:dyDescent="0.15">
      <c r="A1097" t="s">
        <v>137</v>
      </c>
      <c r="B1097" s="18">
        <v>36616</v>
      </c>
      <c r="C1097" s="18">
        <v>41277</v>
      </c>
      <c r="D1097">
        <v>82.5</v>
      </c>
      <c r="F1097">
        <v>10</v>
      </c>
      <c r="H1097" t="s">
        <v>9</v>
      </c>
      <c r="I1097" t="s">
        <v>11</v>
      </c>
      <c r="J1097" s="3">
        <f t="shared" si="22"/>
        <v>13</v>
      </c>
      <c r="K1097">
        <v>0.1</v>
      </c>
    </row>
    <row r="1098" spans="1:12" x14ac:dyDescent="0.15">
      <c r="A1098" t="s">
        <v>138</v>
      </c>
      <c r="B1098" s="18">
        <v>36616</v>
      </c>
      <c r="C1098" s="18">
        <v>41277</v>
      </c>
      <c r="F1098">
        <v>10</v>
      </c>
      <c r="H1098" t="s">
        <v>9</v>
      </c>
      <c r="I1098" t="s">
        <v>11</v>
      </c>
      <c r="J1098" s="3">
        <f t="shared" si="22"/>
        <v>13</v>
      </c>
      <c r="L1098" s="10" t="s">
        <v>251</v>
      </c>
    </row>
    <row r="1099" spans="1:12" x14ac:dyDescent="0.15">
      <c r="A1099" t="s">
        <v>166</v>
      </c>
      <c r="B1099" s="18">
        <v>36616</v>
      </c>
      <c r="C1099" s="18">
        <v>41277</v>
      </c>
      <c r="D1099" s="5"/>
      <c r="F1099">
        <v>10</v>
      </c>
      <c r="H1099" t="s">
        <v>9</v>
      </c>
      <c r="I1099" t="s">
        <v>15</v>
      </c>
      <c r="J1099" s="3">
        <f t="shared" si="22"/>
        <v>13</v>
      </c>
      <c r="L1099" s="10" t="s">
        <v>252</v>
      </c>
    </row>
    <row r="1100" spans="1:12" x14ac:dyDescent="0.15">
      <c r="A1100" t="s">
        <v>139</v>
      </c>
      <c r="B1100" s="18">
        <v>36616</v>
      </c>
      <c r="C1100" s="18">
        <v>41277</v>
      </c>
      <c r="D1100">
        <v>87</v>
      </c>
      <c r="F1100">
        <v>10</v>
      </c>
      <c r="H1100" t="s">
        <v>9</v>
      </c>
      <c r="I1100" t="s">
        <v>11</v>
      </c>
      <c r="J1100" s="3">
        <f t="shared" si="22"/>
        <v>13</v>
      </c>
      <c r="K1100">
        <v>0.4</v>
      </c>
    </row>
    <row r="1101" spans="1:12" x14ac:dyDescent="0.15">
      <c r="A1101" t="s">
        <v>142</v>
      </c>
      <c r="B1101" s="18">
        <v>33358</v>
      </c>
      <c r="C1101" s="18">
        <v>41277</v>
      </c>
      <c r="D1101">
        <v>104.5</v>
      </c>
      <c r="F1101">
        <v>10</v>
      </c>
      <c r="H1101" t="s">
        <v>9</v>
      </c>
      <c r="I1101" t="s">
        <v>11</v>
      </c>
      <c r="J1101" s="3">
        <f t="shared" si="22"/>
        <v>22</v>
      </c>
      <c r="K1101">
        <v>0.3</v>
      </c>
    </row>
    <row r="1102" spans="1:12" x14ac:dyDescent="0.15">
      <c r="A1102" t="s">
        <v>175</v>
      </c>
      <c r="B1102" s="18">
        <v>34059</v>
      </c>
      <c r="C1102" s="18">
        <v>41277</v>
      </c>
      <c r="D1102">
        <v>61</v>
      </c>
      <c r="F1102">
        <v>1</v>
      </c>
      <c r="H1102" t="s">
        <v>176</v>
      </c>
      <c r="I1102" t="s">
        <v>177</v>
      </c>
      <c r="J1102" s="3">
        <f t="shared" si="22"/>
        <v>20</v>
      </c>
      <c r="K1102">
        <v>0.2</v>
      </c>
    </row>
    <row r="1103" spans="1:12" x14ac:dyDescent="0.15">
      <c r="A1103" t="s">
        <v>178</v>
      </c>
      <c r="B1103" s="18">
        <v>34059</v>
      </c>
      <c r="C1103" s="18">
        <v>41277</v>
      </c>
      <c r="D1103">
        <v>43</v>
      </c>
      <c r="F1103">
        <v>1</v>
      </c>
      <c r="H1103" t="s">
        <v>176</v>
      </c>
      <c r="I1103" t="s">
        <v>177</v>
      </c>
      <c r="J1103" s="3">
        <f t="shared" si="22"/>
        <v>20</v>
      </c>
      <c r="K1103">
        <v>0.8</v>
      </c>
    </row>
    <row r="1104" spans="1:12" x14ac:dyDescent="0.15">
      <c r="A1104" t="s">
        <v>179</v>
      </c>
      <c r="B1104" s="18">
        <v>34059</v>
      </c>
      <c r="C1104" s="18">
        <v>41277</v>
      </c>
      <c r="D1104">
        <v>34.5</v>
      </c>
      <c r="F1104">
        <v>1</v>
      </c>
      <c r="H1104" t="s">
        <v>176</v>
      </c>
      <c r="I1104" t="s">
        <v>180</v>
      </c>
      <c r="J1104" s="3">
        <f t="shared" si="22"/>
        <v>20</v>
      </c>
      <c r="K1104">
        <v>1</v>
      </c>
    </row>
    <row r="1105" spans="1:11" x14ac:dyDescent="0.15">
      <c r="A1105" t="s">
        <v>181</v>
      </c>
      <c r="B1105" s="18">
        <v>34059</v>
      </c>
      <c r="C1105" s="18">
        <v>41277</v>
      </c>
      <c r="D1105">
        <v>36.5</v>
      </c>
      <c r="F1105">
        <v>2</v>
      </c>
      <c r="H1105" t="s">
        <v>176</v>
      </c>
      <c r="I1105" t="s">
        <v>10</v>
      </c>
      <c r="J1105" s="3">
        <f t="shared" si="22"/>
        <v>20</v>
      </c>
      <c r="K1105">
        <v>0.9</v>
      </c>
    </row>
    <row r="1106" spans="1:11" x14ac:dyDescent="0.15">
      <c r="A1106" t="s">
        <v>182</v>
      </c>
      <c r="B1106" s="18">
        <v>34059</v>
      </c>
      <c r="C1106" s="18">
        <v>41277</v>
      </c>
      <c r="D1106">
        <v>37.5</v>
      </c>
      <c r="F1106">
        <v>2</v>
      </c>
      <c r="H1106" t="s">
        <v>176</v>
      </c>
      <c r="I1106" t="s">
        <v>16</v>
      </c>
      <c r="J1106" s="3">
        <f t="shared" si="22"/>
        <v>20</v>
      </c>
      <c r="K1106">
        <v>0.6</v>
      </c>
    </row>
    <row r="1107" spans="1:11" x14ac:dyDescent="0.15">
      <c r="A1107" t="s">
        <v>183</v>
      </c>
      <c r="B1107" s="18">
        <v>34059</v>
      </c>
      <c r="C1107" s="18">
        <v>41277</v>
      </c>
      <c r="D1107">
        <v>48</v>
      </c>
      <c r="F1107">
        <v>2</v>
      </c>
      <c r="H1107" t="s">
        <v>176</v>
      </c>
      <c r="I1107" t="s">
        <v>10</v>
      </c>
      <c r="J1107" s="3">
        <f t="shared" si="22"/>
        <v>20</v>
      </c>
      <c r="K1107">
        <v>1</v>
      </c>
    </row>
    <row r="1108" spans="1:11" x14ac:dyDescent="0.15">
      <c r="A1108" t="s">
        <v>184</v>
      </c>
      <c r="B1108" s="18">
        <v>34059</v>
      </c>
      <c r="C1108" s="18">
        <v>41277</v>
      </c>
      <c r="D1108">
        <v>65</v>
      </c>
      <c r="F1108">
        <v>3</v>
      </c>
      <c r="H1108" t="s">
        <v>176</v>
      </c>
      <c r="I1108" t="s">
        <v>177</v>
      </c>
      <c r="J1108" s="3">
        <f t="shared" si="22"/>
        <v>20</v>
      </c>
      <c r="K1108">
        <v>0.2</v>
      </c>
    </row>
    <row r="1109" spans="1:11" x14ac:dyDescent="0.15">
      <c r="A1109" t="s">
        <v>185</v>
      </c>
      <c r="B1109" s="18">
        <v>34059</v>
      </c>
      <c r="C1109" s="18">
        <v>41277</v>
      </c>
      <c r="D1109">
        <v>23</v>
      </c>
      <c r="F1109">
        <v>3</v>
      </c>
      <c r="H1109" t="s">
        <v>176</v>
      </c>
      <c r="I1109" t="s">
        <v>180</v>
      </c>
      <c r="J1109" s="3">
        <f t="shared" si="22"/>
        <v>20</v>
      </c>
      <c r="K1109">
        <v>1</v>
      </c>
    </row>
    <row r="1110" spans="1:11" x14ac:dyDescent="0.15">
      <c r="A1110" t="s">
        <v>186</v>
      </c>
      <c r="B1110" s="18">
        <v>34059</v>
      </c>
      <c r="C1110" s="18">
        <v>41277</v>
      </c>
      <c r="D1110">
        <v>77.5</v>
      </c>
      <c r="F1110">
        <v>3</v>
      </c>
      <c r="H1110" t="s">
        <v>176</v>
      </c>
      <c r="I1110" t="s">
        <v>177</v>
      </c>
      <c r="J1110" s="3">
        <f t="shared" si="22"/>
        <v>20</v>
      </c>
      <c r="K1110">
        <v>0</v>
      </c>
    </row>
    <row r="1111" spans="1:11" x14ac:dyDescent="0.15">
      <c r="A1111" t="s">
        <v>187</v>
      </c>
      <c r="B1111" s="18">
        <v>34059</v>
      </c>
      <c r="C1111" s="18">
        <v>41277</v>
      </c>
      <c r="D1111">
        <v>65</v>
      </c>
      <c r="F1111">
        <v>3</v>
      </c>
      <c r="H1111" t="s">
        <v>176</v>
      </c>
      <c r="I1111" t="s">
        <v>16</v>
      </c>
      <c r="J1111" s="3">
        <f t="shared" si="22"/>
        <v>20</v>
      </c>
      <c r="K1111">
        <v>0.9</v>
      </c>
    </row>
    <row r="1112" spans="1:11" x14ac:dyDescent="0.15">
      <c r="A1112" t="s">
        <v>188</v>
      </c>
      <c r="B1112" s="18">
        <v>34059</v>
      </c>
      <c r="C1112" s="18">
        <v>41277</v>
      </c>
      <c r="D1112">
        <v>29.5</v>
      </c>
      <c r="F1112">
        <v>3</v>
      </c>
      <c r="H1112" t="s">
        <v>176</v>
      </c>
      <c r="I1112" t="s">
        <v>10</v>
      </c>
      <c r="J1112" s="3">
        <f t="shared" si="22"/>
        <v>20</v>
      </c>
      <c r="K1112">
        <v>1</v>
      </c>
    </row>
    <row r="1113" spans="1:11" x14ac:dyDescent="0.15">
      <c r="A1113" t="s">
        <v>190</v>
      </c>
      <c r="B1113" s="18">
        <v>34059</v>
      </c>
      <c r="C1113" s="18">
        <v>41277</v>
      </c>
      <c r="D1113">
        <v>37</v>
      </c>
      <c r="F1113">
        <v>3</v>
      </c>
      <c r="H1113" t="s">
        <v>176</v>
      </c>
      <c r="I1113" t="s">
        <v>16</v>
      </c>
      <c r="J1113" s="3">
        <f t="shared" si="22"/>
        <v>20</v>
      </c>
      <c r="K1113">
        <v>0.9</v>
      </c>
    </row>
    <row r="1114" spans="1:11" x14ac:dyDescent="0.15">
      <c r="A1114" t="s">
        <v>191</v>
      </c>
      <c r="B1114" s="18">
        <v>34059</v>
      </c>
      <c r="C1114" s="18">
        <v>41277</v>
      </c>
      <c r="D1114">
        <v>38</v>
      </c>
      <c r="F1114">
        <v>4</v>
      </c>
      <c r="H1114" t="s">
        <v>176</v>
      </c>
      <c r="I1114" t="s">
        <v>180</v>
      </c>
      <c r="J1114" s="3">
        <f t="shared" si="22"/>
        <v>20</v>
      </c>
      <c r="K1114">
        <v>1</v>
      </c>
    </row>
    <row r="1115" spans="1:11" x14ac:dyDescent="0.15">
      <c r="A1115" t="s">
        <v>192</v>
      </c>
      <c r="B1115" s="18">
        <v>34059</v>
      </c>
      <c r="C1115" s="18">
        <v>41277</v>
      </c>
      <c r="D1115">
        <v>104</v>
      </c>
      <c r="F1115">
        <v>4</v>
      </c>
      <c r="H1115" t="s">
        <v>176</v>
      </c>
      <c r="I1115" t="s">
        <v>16</v>
      </c>
      <c r="J1115" s="3">
        <f t="shared" si="22"/>
        <v>20</v>
      </c>
      <c r="K1115">
        <v>0.1</v>
      </c>
    </row>
    <row r="1116" spans="1:11" x14ac:dyDescent="0.15">
      <c r="A1116" t="s">
        <v>193</v>
      </c>
      <c r="B1116" s="18">
        <v>34059</v>
      </c>
      <c r="C1116" s="18">
        <v>41277</v>
      </c>
      <c r="D1116">
        <v>71.5</v>
      </c>
      <c r="F1116">
        <v>4</v>
      </c>
      <c r="H1116" t="s">
        <v>176</v>
      </c>
      <c r="I1116" t="s">
        <v>177</v>
      </c>
      <c r="J1116" s="3">
        <f t="shared" si="22"/>
        <v>20</v>
      </c>
      <c r="K1116">
        <v>0</v>
      </c>
    </row>
    <row r="1117" spans="1:11" x14ac:dyDescent="0.15">
      <c r="A1117" t="s">
        <v>194</v>
      </c>
      <c r="B1117" s="18">
        <v>34059</v>
      </c>
      <c r="C1117" s="18">
        <v>41277</v>
      </c>
      <c r="D1117">
        <v>46.5</v>
      </c>
      <c r="F1117">
        <v>4</v>
      </c>
      <c r="H1117" t="s">
        <v>176</v>
      </c>
      <c r="I1117" t="s">
        <v>10</v>
      </c>
      <c r="J1117" s="3">
        <f t="shared" si="22"/>
        <v>20</v>
      </c>
      <c r="K1117">
        <v>1</v>
      </c>
    </row>
    <row r="1118" spans="1:11" x14ac:dyDescent="0.15">
      <c r="A1118" t="s">
        <v>195</v>
      </c>
      <c r="B1118" s="18">
        <v>34059</v>
      </c>
      <c r="C1118" s="18">
        <v>41277</v>
      </c>
      <c r="D1118">
        <v>87</v>
      </c>
      <c r="F1118">
        <v>4</v>
      </c>
      <c r="H1118" t="s">
        <v>176</v>
      </c>
      <c r="I1118" t="s">
        <v>16</v>
      </c>
      <c r="J1118" s="3">
        <f t="shared" si="22"/>
        <v>20</v>
      </c>
      <c r="K1118">
        <v>0</v>
      </c>
    </row>
    <row r="1119" spans="1:11" x14ac:dyDescent="0.15">
      <c r="A1119" t="s">
        <v>196</v>
      </c>
      <c r="B1119" s="18">
        <v>34059</v>
      </c>
      <c r="C1119" s="18">
        <v>41277</v>
      </c>
      <c r="D1119">
        <v>36</v>
      </c>
      <c r="F1119">
        <v>5</v>
      </c>
      <c r="H1119" t="s">
        <v>176</v>
      </c>
      <c r="I1119" t="s">
        <v>8</v>
      </c>
      <c r="J1119" s="3">
        <f t="shared" si="22"/>
        <v>20</v>
      </c>
      <c r="K1119">
        <v>0.9</v>
      </c>
    </row>
    <row r="1120" spans="1:11" x14ac:dyDescent="0.15">
      <c r="A1120" t="s">
        <v>197</v>
      </c>
      <c r="B1120" s="18">
        <v>34059</v>
      </c>
      <c r="C1120" s="18">
        <v>41277</v>
      </c>
      <c r="D1120">
        <v>51</v>
      </c>
      <c r="F1120">
        <v>5</v>
      </c>
      <c r="H1120" t="s">
        <v>176</v>
      </c>
      <c r="I1120" t="s">
        <v>177</v>
      </c>
      <c r="J1120" s="3">
        <f t="shared" si="22"/>
        <v>20</v>
      </c>
      <c r="K1120">
        <v>0.2</v>
      </c>
    </row>
    <row r="1121" spans="1:11" x14ac:dyDescent="0.15">
      <c r="A1121" t="s">
        <v>21</v>
      </c>
      <c r="B1121" s="18">
        <v>30375</v>
      </c>
      <c r="C1121" s="18">
        <v>36521</v>
      </c>
      <c r="D1121">
        <v>87</v>
      </c>
      <c r="E1121">
        <v>20</v>
      </c>
      <c r="H1121" t="s">
        <v>157</v>
      </c>
      <c r="I1121" t="s">
        <v>16</v>
      </c>
      <c r="J1121" s="3">
        <f t="shared" ref="J1121:J1156" si="23">YEAR(C1121)-YEAR(B1121)</f>
        <v>16</v>
      </c>
      <c r="K1121" s="3"/>
    </row>
    <row r="1122" spans="1:11" x14ac:dyDescent="0.15">
      <c r="A1122" t="s">
        <v>21</v>
      </c>
      <c r="B1122" s="18">
        <v>30375</v>
      </c>
      <c r="C1122" s="18">
        <v>37501</v>
      </c>
      <c r="D1122">
        <v>108</v>
      </c>
      <c r="E1122">
        <v>23.5</v>
      </c>
      <c r="H1122" t="s">
        <v>157</v>
      </c>
      <c r="I1122" t="s">
        <v>16</v>
      </c>
      <c r="J1122" s="3">
        <f t="shared" si="23"/>
        <v>19</v>
      </c>
      <c r="K1122" s="3"/>
    </row>
    <row r="1123" spans="1:11" x14ac:dyDescent="0.15">
      <c r="A1123" t="s">
        <v>21</v>
      </c>
      <c r="B1123" s="18">
        <v>30375</v>
      </c>
      <c r="C1123" s="18">
        <v>38717</v>
      </c>
      <c r="D1123">
        <v>132</v>
      </c>
      <c r="E1123">
        <v>27.5</v>
      </c>
      <c r="H1123" t="s">
        <v>157</v>
      </c>
      <c r="I1123" t="s">
        <v>16</v>
      </c>
      <c r="J1123" s="3">
        <f t="shared" si="23"/>
        <v>23</v>
      </c>
      <c r="K1123" s="3"/>
    </row>
    <row r="1124" spans="1:11" x14ac:dyDescent="0.15">
      <c r="A1124" t="s">
        <v>20</v>
      </c>
      <c r="B1124" s="18">
        <v>30925</v>
      </c>
      <c r="C1124" s="18">
        <v>36521</v>
      </c>
      <c r="D1124">
        <v>69</v>
      </c>
      <c r="E1124">
        <v>18</v>
      </c>
      <c r="H1124" t="s">
        <v>157</v>
      </c>
      <c r="I1124" t="s">
        <v>13</v>
      </c>
      <c r="J1124" s="3">
        <f t="shared" si="23"/>
        <v>15</v>
      </c>
      <c r="K1124" s="3"/>
    </row>
    <row r="1125" spans="1:11" x14ac:dyDescent="0.15">
      <c r="A1125" t="s">
        <v>20</v>
      </c>
      <c r="B1125" s="18">
        <v>30925</v>
      </c>
      <c r="C1125" s="18">
        <v>37501</v>
      </c>
      <c r="D1125">
        <v>87</v>
      </c>
      <c r="E1125">
        <v>20</v>
      </c>
      <c r="H1125" t="s">
        <v>157</v>
      </c>
      <c r="I1125" t="s">
        <v>13</v>
      </c>
      <c r="J1125" s="3">
        <f t="shared" si="23"/>
        <v>18</v>
      </c>
      <c r="K1125" s="3"/>
    </row>
    <row r="1126" spans="1:11" x14ac:dyDescent="0.15">
      <c r="A1126" t="s">
        <v>20</v>
      </c>
      <c r="B1126" s="18">
        <v>30925</v>
      </c>
      <c r="C1126" s="18">
        <v>38717</v>
      </c>
      <c r="D1126">
        <v>105</v>
      </c>
      <c r="E1126">
        <v>24.8</v>
      </c>
      <c r="H1126" t="s">
        <v>157</v>
      </c>
      <c r="I1126" t="s">
        <v>13</v>
      </c>
      <c r="J1126" s="3">
        <f t="shared" si="23"/>
        <v>22</v>
      </c>
      <c r="K1126" s="3"/>
    </row>
    <row r="1127" spans="1:11" x14ac:dyDescent="0.15">
      <c r="A1127" t="s">
        <v>19</v>
      </c>
      <c r="B1127" s="18">
        <v>30925</v>
      </c>
      <c r="C1127" s="18">
        <v>36521</v>
      </c>
      <c r="D1127">
        <v>69</v>
      </c>
      <c r="E1127">
        <v>18</v>
      </c>
      <c r="H1127" t="s">
        <v>157</v>
      </c>
      <c r="I1127" t="s">
        <v>8</v>
      </c>
      <c r="J1127" s="3">
        <f t="shared" si="23"/>
        <v>15</v>
      </c>
      <c r="K1127" s="3"/>
    </row>
    <row r="1128" spans="1:11" x14ac:dyDescent="0.15">
      <c r="A1128" t="s">
        <v>19</v>
      </c>
      <c r="B1128" s="18">
        <v>30925</v>
      </c>
      <c r="C1128" s="18">
        <v>37501</v>
      </c>
      <c r="D1128">
        <v>92</v>
      </c>
      <c r="E1128">
        <v>20</v>
      </c>
      <c r="H1128" t="s">
        <v>157</v>
      </c>
      <c r="I1128" t="s">
        <v>8</v>
      </c>
      <c r="J1128" s="3">
        <f t="shared" si="23"/>
        <v>18</v>
      </c>
      <c r="K1128" s="3"/>
    </row>
    <row r="1129" spans="1:11" x14ac:dyDescent="0.15">
      <c r="A1129" t="s">
        <v>19</v>
      </c>
      <c r="B1129" s="18">
        <v>30925</v>
      </c>
      <c r="C1129" s="18">
        <v>38717</v>
      </c>
      <c r="D1129">
        <v>101</v>
      </c>
      <c r="E1129">
        <v>22</v>
      </c>
      <c r="H1129" t="s">
        <v>157</v>
      </c>
      <c r="I1129" t="s">
        <v>8</v>
      </c>
      <c r="J1129" s="3">
        <f t="shared" si="23"/>
        <v>22</v>
      </c>
      <c r="K1129" s="3"/>
    </row>
    <row r="1130" spans="1:11" x14ac:dyDescent="0.15">
      <c r="A1130" t="s">
        <v>22</v>
      </c>
      <c r="B1130" s="18">
        <v>30375</v>
      </c>
      <c r="C1130" s="18">
        <v>36521</v>
      </c>
      <c r="D1130">
        <v>79</v>
      </c>
      <c r="E1130">
        <v>18</v>
      </c>
      <c r="H1130" t="s">
        <v>157</v>
      </c>
      <c r="I1130" t="s">
        <v>10</v>
      </c>
      <c r="J1130" s="3">
        <f t="shared" si="23"/>
        <v>16</v>
      </c>
      <c r="K1130" s="3"/>
    </row>
    <row r="1131" spans="1:11" x14ac:dyDescent="0.15">
      <c r="A1131" t="s">
        <v>22</v>
      </c>
      <c r="B1131" s="18">
        <v>30375</v>
      </c>
      <c r="C1131" s="18">
        <v>37501</v>
      </c>
      <c r="D1131">
        <v>90</v>
      </c>
      <c r="E1131">
        <v>20.7</v>
      </c>
      <c r="H1131" t="s">
        <v>157</v>
      </c>
      <c r="I1131" t="s">
        <v>10</v>
      </c>
      <c r="J1131" s="3">
        <f t="shared" si="23"/>
        <v>19</v>
      </c>
      <c r="K1131" s="3"/>
    </row>
    <row r="1132" spans="1:11" x14ac:dyDescent="0.15">
      <c r="A1132" t="s">
        <v>22</v>
      </c>
      <c r="B1132" s="18">
        <v>30375</v>
      </c>
      <c r="C1132" s="18">
        <v>38717</v>
      </c>
      <c r="D1132">
        <v>97</v>
      </c>
      <c r="E1132">
        <v>22.2</v>
      </c>
      <c r="H1132" t="s">
        <v>157</v>
      </c>
      <c r="I1132" t="s">
        <v>10</v>
      </c>
      <c r="J1132" s="3">
        <f t="shared" si="23"/>
        <v>23</v>
      </c>
      <c r="K1132" s="3"/>
    </row>
    <row r="1133" spans="1:11" x14ac:dyDescent="0.15">
      <c r="A1133" t="s">
        <v>20</v>
      </c>
      <c r="B1133" s="18">
        <v>30925</v>
      </c>
      <c r="C1133" s="18">
        <v>39813</v>
      </c>
      <c r="D1133">
        <v>107</v>
      </c>
      <c r="E1133">
        <v>23.1</v>
      </c>
      <c r="H1133" t="s">
        <v>157</v>
      </c>
      <c r="I1133" t="s">
        <v>13</v>
      </c>
      <c r="J1133" s="3">
        <f t="shared" si="23"/>
        <v>25</v>
      </c>
    </row>
    <row r="1134" spans="1:11" x14ac:dyDescent="0.15">
      <c r="A1134" t="s">
        <v>19</v>
      </c>
      <c r="B1134" s="18">
        <v>30925</v>
      </c>
      <c r="C1134" s="18">
        <v>39813</v>
      </c>
      <c r="D1134">
        <v>104</v>
      </c>
      <c r="E1134">
        <v>24.6</v>
      </c>
      <c r="H1134" t="s">
        <v>157</v>
      </c>
      <c r="I1134" t="s">
        <v>8</v>
      </c>
      <c r="J1134" s="3">
        <f t="shared" si="23"/>
        <v>25</v>
      </c>
    </row>
    <row r="1135" spans="1:11" x14ac:dyDescent="0.15">
      <c r="A1135" t="s">
        <v>21</v>
      </c>
      <c r="B1135" s="18">
        <v>30375</v>
      </c>
      <c r="C1135" s="18">
        <v>39813</v>
      </c>
      <c r="D1135">
        <v>150.5</v>
      </c>
      <c r="E1135">
        <v>28.5</v>
      </c>
      <c r="H1135" t="s">
        <v>157</v>
      </c>
      <c r="I1135" t="s">
        <v>16</v>
      </c>
      <c r="J1135" s="3">
        <f t="shared" si="23"/>
        <v>26</v>
      </c>
    </row>
    <row r="1136" spans="1:11" x14ac:dyDescent="0.15">
      <c r="A1136" t="s">
        <v>22</v>
      </c>
      <c r="B1136" s="18">
        <v>30375</v>
      </c>
      <c r="C1136" s="18">
        <v>39813</v>
      </c>
      <c r="D1136">
        <v>100</v>
      </c>
      <c r="E1136">
        <v>25.1</v>
      </c>
      <c r="H1136" t="s">
        <v>157</v>
      </c>
      <c r="I1136" t="s">
        <v>10</v>
      </c>
      <c r="J1136" s="3">
        <f t="shared" si="23"/>
        <v>26</v>
      </c>
    </row>
    <row r="1137" spans="1:11" x14ac:dyDescent="0.15">
      <c r="A1137" t="s">
        <v>150</v>
      </c>
      <c r="B1137" s="18">
        <v>30925</v>
      </c>
      <c r="C1137" s="18">
        <v>39813</v>
      </c>
      <c r="D1137">
        <v>112</v>
      </c>
      <c r="E1137">
        <v>25.3</v>
      </c>
      <c r="H1137" t="s">
        <v>157</v>
      </c>
      <c r="I1137" t="s">
        <v>13</v>
      </c>
      <c r="J1137" s="3">
        <f t="shared" si="23"/>
        <v>25</v>
      </c>
    </row>
    <row r="1138" spans="1:11" x14ac:dyDescent="0.15">
      <c r="A1138" t="s">
        <v>151</v>
      </c>
      <c r="B1138" s="18">
        <v>30925</v>
      </c>
      <c r="C1138" s="18">
        <v>39813</v>
      </c>
      <c r="D1138">
        <v>141</v>
      </c>
      <c r="E1138">
        <v>24</v>
      </c>
      <c r="H1138" t="s">
        <v>157</v>
      </c>
      <c r="I1138" t="s">
        <v>13</v>
      </c>
      <c r="J1138" s="3">
        <f t="shared" si="23"/>
        <v>25</v>
      </c>
    </row>
    <row r="1139" spans="1:11" x14ac:dyDescent="0.15">
      <c r="A1139" t="s">
        <v>152</v>
      </c>
      <c r="B1139" s="18">
        <v>30925</v>
      </c>
      <c r="C1139" s="18">
        <v>39813</v>
      </c>
      <c r="D1139">
        <v>79.5</v>
      </c>
      <c r="E1139">
        <v>19.2</v>
      </c>
      <c r="H1139" t="s">
        <v>157</v>
      </c>
      <c r="I1139" t="s">
        <v>11</v>
      </c>
      <c r="J1139" s="3">
        <f t="shared" si="23"/>
        <v>25</v>
      </c>
    </row>
    <row r="1140" spans="1:11" x14ac:dyDescent="0.15">
      <c r="A1140" t="s">
        <v>149</v>
      </c>
      <c r="B1140" s="18">
        <v>35246</v>
      </c>
      <c r="C1140" s="18">
        <v>39813</v>
      </c>
      <c r="D1140">
        <v>36.5</v>
      </c>
      <c r="E1140">
        <v>12.8</v>
      </c>
      <c r="H1140" t="s">
        <v>159</v>
      </c>
      <c r="I1140" t="s">
        <v>15</v>
      </c>
      <c r="J1140" s="3">
        <f t="shared" si="23"/>
        <v>13</v>
      </c>
    </row>
    <row r="1141" spans="1:11" x14ac:dyDescent="0.15">
      <c r="A1141" t="s">
        <v>20</v>
      </c>
      <c r="B1141" s="18">
        <v>30925</v>
      </c>
      <c r="C1141" s="18">
        <v>40178</v>
      </c>
      <c r="D1141">
        <v>109.5</v>
      </c>
      <c r="E1141">
        <v>23.2</v>
      </c>
      <c r="H1141" t="s">
        <v>157</v>
      </c>
      <c r="I1141" t="s">
        <v>13</v>
      </c>
      <c r="J1141" s="3">
        <f t="shared" si="23"/>
        <v>26</v>
      </c>
    </row>
    <row r="1142" spans="1:11" x14ac:dyDescent="0.15">
      <c r="A1142" t="s">
        <v>19</v>
      </c>
      <c r="B1142" s="18">
        <v>30925</v>
      </c>
      <c r="C1142" s="18">
        <v>40178</v>
      </c>
      <c r="D1142">
        <v>107.5</v>
      </c>
      <c r="E1142">
        <v>25.7</v>
      </c>
      <c r="H1142" t="s">
        <v>157</v>
      </c>
      <c r="I1142" t="s">
        <v>8</v>
      </c>
      <c r="J1142" s="3">
        <f t="shared" si="23"/>
        <v>26</v>
      </c>
    </row>
    <row r="1143" spans="1:11" x14ac:dyDescent="0.15">
      <c r="A1143" t="s">
        <v>21</v>
      </c>
      <c r="B1143" s="18">
        <v>30375</v>
      </c>
      <c r="C1143" s="18">
        <v>40178</v>
      </c>
      <c r="D1143">
        <v>155</v>
      </c>
      <c r="E1143">
        <v>29.5</v>
      </c>
      <c r="H1143" t="s">
        <v>157</v>
      </c>
      <c r="I1143" t="s">
        <v>16</v>
      </c>
      <c r="J1143" s="3">
        <f t="shared" si="23"/>
        <v>27</v>
      </c>
    </row>
    <row r="1144" spans="1:11" x14ac:dyDescent="0.15">
      <c r="A1144" t="s">
        <v>22</v>
      </c>
      <c r="B1144" s="18">
        <v>30375</v>
      </c>
      <c r="C1144" s="18">
        <v>40178</v>
      </c>
      <c r="D1144">
        <v>102.5</v>
      </c>
      <c r="E1144">
        <v>25.2</v>
      </c>
      <c r="H1144" t="s">
        <v>157</v>
      </c>
      <c r="I1144" t="s">
        <v>10</v>
      </c>
      <c r="J1144" s="3">
        <f t="shared" si="23"/>
        <v>27</v>
      </c>
    </row>
    <row r="1145" spans="1:11" x14ac:dyDescent="0.15">
      <c r="A1145" t="s">
        <v>150</v>
      </c>
      <c r="B1145" s="18">
        <v>30925</v>
      </c>
      <c r="C1145" s="18">
        <v>40178</v>
      </c>
      <c r="D1145">
        <v>114</v>
      </c>
      <c r="E1145">
        <v>26.1</v>
      </c>
      <c r="H1145" t="s">
        <v>157</v>
      </c>
      <c r="I1145" t="s">
        <v>13</v>
      </c>
      <c r="J1145" s="3">
        <f t="shared" si="23"/>
        <v>26</v>
      </c>
    </row>
    <row r="1146" spans="1:11" x14ac:dyDescent="0.15">
      <c r="A1146" t="s">
        <v>151</v>
      </c>
      <c r="B1146" s="18">
        <v>30925</v>
      </c>
      <c r="C1146" s="18">
        <v>40178</v>
      </c>
      <c r="D1146">
        <v>142</v>
      </c>
      <c r="E1146">
        <v>26</v>
      </c>
      <c r="H1146" t="s">
        <v>157</v>
      </c>
      <c r="I1146" t="s">
        <v>13</v>
      </c>
      <c r="J1146" s="3">
        <f t="shared" si="23"/>
        <v>26</v>
      </c>
    </row>
    <row r="1147" spans="1:11" x14ac:dyDescent="0.15">
      <c r="A1147" t="s">
        <v>152</v>
      </c>
      <c r="B1147" s="18">
        <v>30925</v>
      </c>
      <c r="C1147" s="18">
        <v>40178</v>
      </c>
      <c r="D1147">
        <v>80</v>
      </c>
      <c r="E1147">
        <v>20.3</v>
      </c>
      <c r="H1147" t="s">
        <v>157</v>
      </c>
      <c r="I1147" t="s">
        <v>11</v>
      </c>
      <c r="J1147" s="3">
        <f t="shared" si="23"/>
        <v>26</v>
      </c>
    </row>
    <row r="1148" spans="1:11" x14ac:dyDescent="0.15">
      <c r="A1148" t="s">
        <v>149</v>
      </c>
      <c r="B1148" s="18">
        <v>35246</v>
      </c>
      <c r="C1148" s="18">
        <v>40178</v>
      </c>
      <c r="D1148">
        <v>38.5</v>
      </c>
      <c r="E1148">
        <v>13.5</v>
      </c>
      <c r="H1148" t="s">
        <v>159</v>
      </c>
      <c r="I1148" t="s">
        <v>15</v>
      </c>
      <c r="J1148" s="3">
        <f t="shared" si="23"/>
        <v>14</v>
      </c>
      <c r="K1148">
        <v>0</v>
      </c>
    </row>
    <row r="1149" spans="1:11" x14ac:dyDescent="0.15">
      <c r="A1149" t="s">
        <v>20</v>
      </c>
      <c r="B1149" s="18">
        <v>30925</v>
      </c>
      <c r="C1149" s="18">
        <v>40543</v>
      </c>
      <c r="D1149">
        <v>108</v>
      </c>
      <c r="H1149" t="s">
        <v>157</v>
      </c>
      <c r="I1149" t="s">
        <v>13</v>
      </c>
      <c r="J1149" s="3">
        <f t="shared" si="23"/>
        <v>27</v>
      </c>
    </row>
    <row r="1150" spans="1:11" x14ac:dyDescent="0.15">
      <c r="A1150" t="s">
        <v>19</v>
      </c>
      <c r="B1150" s="18">
        <v>30925</v>
      </c>
      <c r="C1150" s="18">
        <v>40544</v>
      </c>
      <c r="D1150">
        <v>109</v>
      </c>
      <c r="H1150" t="s">
        <v>157</v>
      </c>
      <c r="I1150" t="s">
        <v>8</v>
      </c>
      <c r="J1150" s="3">
        <f t="shared" si="23"/>
        <v>27</v>
      </c>
    </row>
    <row r="1151" spans="1:11" x14ac:dyDescent="0.15">
      <c r="A1151" t="s">
        <v>21</v>
      </c>
      <c r="B1151" s="18">
        <v>30375</v>
      </c>
      <c r="C1151" s="18">
        <v>40545</v>
      </c>
      <c r="D1151">
        <v>157</v>
      </c>
      <c r="H1151" t="s">
        <v>157</v>
      </c>
      <c r="I1151" t="s">
        <v>16</v>
      </c>
      <c r="J1151" s="3">
        <f t="shared" si="23"/>
        <v>28</v>
      </c>
    </row>
    <row r="1152" spans="1:11" x14ac:dyDescent="0.15">
      <c r="A1152" t="s">
        <v>22</v>
      </c>
      <c r="B1152" s="18">
        <v>30375</v>
      </c>
      <c r="C1152" s="18">
        <v>40546</v>
      </c>
      <c r="D1152">
        <v>103</v>
      </c>
      <c r="H1152" t="s">
        <v>157</v>
      </c>
      <c r="I1152" t="s">
        <v>10</v>
      </c>
      <c r="J1152" s="3">
        <f t="shared" si="23"/>
        <v>28</v>
      </c>
    </row>
    <row r="1153" spans="1:11" x14ac:dyDescent="0.15">
      <c r="A1153" t="s">
        <v>150</v>
      </c>
      <c r="B1153" s="18">
        <v>30925</v>
      </c>
      <c r="C1153" s="18">
        <v>40547</v>
      </c>
      <c r="D1153">
        <v>117</v>
      </c>
      <c r="H1153" t="s">
        <v>157</v>
      </c>
      <c r="I1153" t="s">
        <v>13</v>
      </c>
      <c r="J1153" s="3">
        <f t="shared" si="23"/>
        <v>27</v>
      </c>
    </row>
    <row r="1154" spans="1:11" x14ac:dyDescent="0.15">
      <c r="A1154" t="s">
        <v>151</v>
      </c>
      <c r="B1154" s="18">
        <v>30925</v>
      </c>
      <c r="C1154" s="18">
        <v>40548</v>
      </c>
      <c r="D1154">
        <v>141</v>
      </c>
      <c r="H1154" t="s">
        <v>157</v>
      </c>
      <c r="I1154" t="s">
        <v>13</v>
      </c>
      <c r="J1154" s="3">
        <f t="shared" si="23"/>
        <v>27</v>
      </c>
      <c r="K1154">
        <v>0.1</v>
      </c>
    </row>
    <row r="1155" spans="1:11" x14ac:dyDescent="0.15">
      <c r="A1155" t="s">
        <v>152</v>
      </c>
      <c r="B1155" s="18">
        <v>30925</v>
      </c>
      <c r="C1155" s="18">
        <v>40549</v>
      </c>
      <c r="D1155">
        <v>80</v>
      </c>
      <c r="H1155" t="s">
        <v>157</v>
      </c>
      <c r="I1155" t="s">
        <v>11</v>
      </c>
      <c r="J1155" s="3">
        <f t="shared" si="23"/>
        <v>27</v>
      </c>
      <c r="K1155">
        <v>0.7</v>
      </c>
    </row>
    <row r="1156" spans="1:11" x14ac:dyDescent="0.15">
      <c r="A1156" t="s">
        <v>149</v>
      </c>
      <c r="B1156" s="18">
        <v>35246</v>
      </c>
      <c r="C1156" s="18">
        <v>40550</v>
      </c>
      <c r="D1156">
        <v>41</v>
      </c>
      <c r="E1156">
        <v>14.2</v>
      </c>
      <c r="H1156" t="s">
        <v>159</v>
      </c>
      <c r="I1156" t="s">
        <v>15</v>
      </c>
      <c r="J1156" s="3">
        <f t="shared" si="23"/>
        <v>15</v>
      </c>
      <c r="K1156">
        <v>0</v>
      </c>
    </row>
    <row r="1157" spans="1:11" x14ac:dyDescent="0.15">
      <c r="A1157" t="s">
        <v>20</v>
      </c>
      <c r="B1157" s="18">
        <v>30925</v>
      </c>
      <c r="C1157" s="18">
        <v>40908</v>
      </c>
      <c r="D1157">
        <v>110</v>
      </c>
      <c r="E1157">
        <v>22.5</v>
      </c>
      <c r="H1157" t="s">
        <v>157</v>
      </c>
      <c r="I1157" t="s">
        <v>13</v>
      </c>
      <c r="J1157" s="3">
        <f t="shared" ref="J1157:J1164" si="24">YEAR(C1157)-YEAR(B1157)</f>
        <v>28</v>
      </c>
      <c r="K1157">
        <v>0.2</v>
      </c>
    </row>
    <row r="1158" spans="1:11" x14ac:dyDescent="0.15">
      <c r="A1158" t="s">
        <v>19</v>
      </c>
      <c r="B1158" s="18">
        <v>30925</v>
      </c>
      <c r="C1158" s="18">
        <v>40908</v>
      </c>
      <c r="D1158">
        <v>110</v>
      </c>
      <c r="E1158">
        <v>25.2</v>
      </c>
      <c r="H1158" t="s">
        <v>157</v>
      </c>
      <c r="I1158" t="s">
        <v>8</v>
      </c>
      <c r="J1158" s="3">
        <f t="shared" si="24"/>
        <v>28</v>
      </c>
      <c r="K1158">
        <v>0.1</v>
      </c>
    </row>
    <row r="1159" spans="1:11" x14ac:dyDescent="0.15">
      <c r="A1159" t="s">
        <v>21</v>
      </c>
      <c r="B1159" s="18">
        <v>30375</v>
      </c>
      <c r="C1159" s="18">
        <v>40908</v>
      </c>
      <c r="D1159">
        <v>165</v>
      </c>
      <c r="E1159">
        <v>32.1</v>
      </c>
      <c r="H1159" t="s">
        <v>157</v>
      </c>
      <c r="I1159" t="s">
        <v>16</v>
      </c>
      <c r="J1159" s="3">
        <f t="shared" si="24"/>
        <v>29</v>
      </c>
      <c r="K1159">
        <v>0</v>
      </c>
    </row>
    <row r="1160" spans="1:11" x14ac:dyDescent="0.15">
      <c r="A1160" t="s">
        <v>22</v>
      </c>
      <c r="B1160" s="18">
        <v>30375</v>
      </c>
      <c r="C1160" s="18">
        <v>40908</v>
      </c>
      <c r="D1160">
        <v>104</v>
      </c>
      <c r="E1160">
        <v>26.4</v>
      </c>
      <c r="H1160" t="s">
        <v>157</v>
      </c>
      <c r="I1160" t="s">
        <v>10</v>
      </c>
      <c r="J1160" s="3">
        <f t="shared" si="24"/>
        <v>29</v>
      </c>
      <c r="K1160">
        <v>0.5</v>
      </c>
    </row>
    <row r="1161" spans="1:11" x14ac:dyDescent="0.15">
      <c r="A1161" t="s">
        <v>150</v>
      </c>
      <c r="B1161" s="18">
        <v>30925</v>
      </c>
      <c r="C1161" s="18">
        <v>40908</v>
      </c>
      <c r="D1161">
        <v>124</v>
      </c>
      <c r="E1161">
        <v>28</v>
      </c>
      <c r="H1161" t="s">
        <v>157</v>
      </c>
      <c r="I1161" t="s">
        <v>13</v>
      </c>
      <c r="J1161" s="3">
        <f t="shared" si="24"/>
        <v>28</v>
      </c>
      <c r="K1161">
        <v>0.1</v>
      </c>
    </row>
    <row r="1162" spans="1:11" x14ac:dyDescent="0.15">
      <c r="A1162" t="s">
        <v>151</v>
      </c>
      <c r="B1162" s="18">
        <v>30925</v>
      </c>
      <c r="C1162" s="18">
        <v>40908</v>
      </c>
      <c r="D1162">
        <v>150</v>
      </c>
      <c r="E1162">
        <v>26.7</v>
      </c>
      <c r="H1162" t="s">
        <v>157</v>
      </c>
      <c r="I1162" t="s">
        <v>13</v>
      </c>
      <c r="J1162" s="3">
        <f t="shared" si="24"/>
        <v>28</v>
      </c>
      <c r="K1162">
        <v>0</v>
      </c>
    </row>
    <row r="1163" spans="1:11" x14ac:dyDescent="0.15">
      <c r="A1163" t="s">
        <v>152</v>
      </c>
      <c r="B1163" s="18">
        <v>30925</v>
      </c>
      <c r="C1163" s="18">
        <v>40908</v>
      </c>
      <c r="D1163">
        <v>81</v>
      </c>
      <c r="E1163">
        <v>22.5</v>
      </c>
      <c r="H1163" t="s">
        <v>157</v>
      </c>
      <c r="I1163" t="s">
        <v>11</v>
      </c>
      <c r="J1163" s="3">
        <f t="shared" si="24"/>
        <v>28</v>
      </c>
      <c r="K1163">
        <v>0.8</v>
      </c>
    </row>
    <row r="1164" spans="1:11" x14ac:dyDescent="0.15">
      <c r="A1164" t="s">
        <v>149</v>
      </c>
      <c r="B1164" s="18">
        <v>35246</v>
      </c>
      <c r="C1164" s="18">
        <v>40908</v>
      </c>
      <c r="D1164">
        <v>44</v>
      </c>
      <c r="E1164">
        <v>15.6</v>
      </c>
      <c r="H1164" t="s">
        <v>159</v>
      </c>
      <c r="I1164" t="s">
        <v>15</v>
      </c>
      <c r="J1164" s="3">
        <f t="shared" si="24"/>
        <v>16</v>
      </c>
      <c r="K1164">
        <v>0.1</v>
      </c>
    </row>
  </sheetData>
  <phoneticPr fontId="2" type="noConversion"/>
  <pageMargins left="0.74803149606299213" right="0.35433070866141736" top="0.98425196850393704" bottom="0.98425196850393704" header="0.51181102362204722" footer="0.51181102362204722"/>
  <pageSetup paperSize="9" orientation="portrait" horizontalDpi="4294967292" verticalDpi="4294967292" r:id="rId1"/>
  <headerFooter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91"/>
  <sheetViews>
    <sheetView topLeftCell="A121" workbookViewId="0">
      <selection activeCell="X138" sqref="X138"/>
    </sheetView>
  </sheetViews>
  <sheetFormatPr baseColWidth="10" defaultColWidth="3.83203125" defaultRowHeight="13" x14ac:dyDescent="0.15"/>
  <cols>
    <col min="1" max="1" width="5.83203125" customWidth="1"/>
    <col min="2" max="2" width="7" bestFit="1" customWidth="1"/>
    <col min="3" max="3" width="4.33203125" customWidth="1"/>
    <col min="4" max="4" width="6.1640625" bestFit="1" customWidth="1"/>
    <col min="13" max="18" width="5.1640625" customWidth="1"/>
    <col min="22" max="22" width="5" customWidth="1"/>
    <col min="23" max="23" width="5.1640625" customWidth="1"/>
    <col min="24" max="25" width="5" customWidth="1"/>
    <col min="29" max="32" width="4.33203125" customWidth="1"/>
    <col min="35" max="35" width="4.1640625" customWidth="1"/>
    <col min="36" max="38" width="4.33203125" customWidth="1"/>
    <col min="41" max="41" width="7.1640625" bestFit="1" customWidth="1"/>
  </cols>
  <sheetData>
    <row r="1" spans="1:62" x14ac:dyDescent="0.15">
      <c r="A1" s="2" t="s">
        <v>0</v>
      </c>
      <c r="B1" s="2" t="s">
        <v>4</v>
      </c>
      <c r="C1" s="2" t="s">
        <v>5</v>
      </c>
      <c r="D1" s="4" t="s">
        <v>198</v>
      </c>
      <c r="E1" s="4" t="s">
        <v>200</v>
      </c>
      <c r="F1" s="4" t="s">
        <v>202</v>
      </c>
      <c r="G1" s="4" t="s">
        <v>203</v>
      </c>
      <c r="H1" s="4" t="s">
        <v>216</v>
      </c>
      <c r="I1" s="4" t="s">
        <v>242</v>
      </c>
      <c r="J1" s="11" t="s">
        <v>255</v>
      </c>
      <c r="K1" s="4" t="s">
        <v>267</v>
      </c>
      <c r="M1" s="4" t="s">
        <v>221</v>
      </c>
      <c r="N1" s="4" t="s">
        <v>219</v>
      </c>
      <c r="O1" s="4" t="s">
        <v>220</v>
      </c>
      <c r="P1" s="4" t="s">
        <v>243</v>
      </c>
      <c r="Q1" s="11" t="s">
        <v>256</v>
      </c>
      <c r="R1" s="4" t="s">
        <v>266</v>
      </c>
      <c r="S1" s="4" t="s">
        <v>199</v>
      </c>
      <c r="T1" s="4" t="s">
        <v>201</v>
      </c>
      <c r="U1" s="4" t="s">
        <v>205</v>
      </c>
      <c r="V1" s="4" t="s">
        <v>204</v>
      </c>
      <c r="W1" s="4" t="s">
        <v>218</v>
      </c>
      <c r="X1" s="4" t="s">
        <v>244</v>
      </c>
      <c r="Y1" s="4" t="s">
        <v>260</v>
      </c>
      <c r="Z1" s="4" t="s">
        <v>236</v>
      </c>
      <c r="AA1" s="4" t="s">
        <v>236</v>
      </c>
      <c r="AB1" s="4" t="s">
        <v>236</v>
      </c>
      <c r="AC1" s="4" t="s">
        <v>236</v>
      </c>
      <c r="AD1" s="4" t="s">
        <v>236</v>
      </c>
      <c r="AE1" s="4" t="s">
        <v>236</v>
      </c>
      <c r="AF1" s="4" t="s">
        <v>236</v>
      </c>
      <c r="AG1" s="4" t="s">
        <v>237</v>
      </c>
      <c r="AH1" s="4" t="s">
        <v>237</v>
      </c>
      <c r="AI1" s="4" t="s">
        <v>237</v>
      </c>
      <c r="AJ1" s="4" t="s">
        <v>237</v>
      </c>
      <c r="AK1" s="4" t="s">
        <v>237</v>
      </c>
      <c r="AL1" s="4" t="s">
        <v>237</v>
      </c>
      <c r="AM1" s="4" t="s">
        <v>238</v>
      </c>
      <c r="AN1" s="4" t="s">
        <v>239</v>
      </c>
      <c r="AO1" s="4" t="s">
        <v>248</v>
      </c>
    </row>
    <row r="2" spans="1:62" x14ac:dyDescent="0.15">
      <c r="A2" t="s">
        <v>143</v>
      </c>
      <c r="B2" s="1">
        <v>34819</v>
      </c>
      <c r="C2" s="1">
        <v>38721</v>
      </c>
      <c r="D2">
        <v>79</v>
      </c>
      <c r="E2">
        <v>87</v>
      </c>
      <c r="F2">
        <v>97</v>
      </c>
      <c r="G2">
        <v>105</v>
      </c>
      <c r="H2">
        <v>111</v>
      </c>
      <c r="I2">
        <v>116</v>
      </c>
      <c r="J2">
        <v>125</v>
      </c>
      <c r="K2">
        <v>135.5</v>
      </c>
      <c r="L2" t="s">
        <v>146</v>
      </c>
      <c r="M2" s="3">
        <v>0</v>
      </c>
      <c r="N2" s="3">
        <v>0</v>
      </c>
      <c r="O2">
        <v>0</v>
      </c>
      <c r="P2">
        <v>0</v>
      </c>
      <c r="Q2">
        <v>0</v>
      </c>
      <c r="R2">
        <v>0</v>
      </c>
      <c r="T2">
        <v>21.1</v>
      </c>
      <c r="U2">
        <v>24</v>
      </c>
      <c r="V2">
        <v>24.3</v>
      </c>
      <c r="W2">
        <v>26.3</v>
      </c>
      <c r="X2">
        <v>26.4</v>
      </c>
      <c r="Y2">
        <v>27.6</v>
      </c>
      <c r="Z2">
        <f t="shared" ref="Z2:AF2" si="0">E2-D2</f>
        <v>8</v>
      </c>
      <c r="AA2">
        <f t="shared" si="0"/>
        <v>10</v>
      </c>
      <c r="AB2">
        <f t="shared" si="0"/>
        <v>8</v>
      </c>
      <c r="AC2">
        <f t="shared" si="0"/>
        <v>6</v>
      </c>
      <c r="AD2">
        <f t="shared" si="0"/>
        <v>5</v>
      </c>
      <c r="AE2">
        <f t="shared" si="0"/>
        <v>9</v>
      </c>
      <c r="AF2">
        <f t="shared" si="0"/>
        <v>10.5</v>
      </c>
      <c r="AH2">
        <f>U2-T2</f>
        <v>2.8999999999999986</v>
      </c>
      <c r="AI2">
        <f>V2-U2</f>
        <v>0.30000000000000071</v>
      </c>
      <c r="AJ2">
        <f>W2-V2</f>
        <v>2</v>
      </c>
      <c r="AK2">
        <f>X2-W2</f>
        <v>9.9999999999997868E-2</v>
      </c>
      <c r="AL2">
        <f>Y2-X2</f>
        <v>1.2000000000000028</v>
      </c>
      <c r="AM2">
        <f>AVERAGE(M2:R2)</f>
        <v>0</v>
      </c>
      <c r="AN2">
        <f>AVERAGE(Z2:AF2)</f>
        <v>8.0714285714285712</v>
      </c>
      <c r="AO2">
        <f>AVERAGE(AH2:AL2)</f>
        <v>1.3</v>
      </c>
    </row>
    <row r="3" spans="1:62" x14ac:dyDescent="0.15">
      <c r="A3" t="s">
        <v>37</v>
      </c>
      <c r="B3" s="1">
        <v>34819</v>
      </c>
      <c r="C3" s="1">
        <v>38721</v>
      </c>
      <c r="D3">
        <v>41</v>
      </c>
      <c r="E3">
        <v>43</v>
      </c>
      <c r="F3">
        <v>45.5</v>
      </c>
      <c r="G3">
        <v>48</v>
      </c>
      <c r="H3">
        <v>49.5</v>
      </c>
      <c r="I3">
        <v>52</v>
      </c>
      <c r="J3">
        <v>54.5</v>
      </c>
      <c r="K3">
        <v>57</v>
      </c>
      <c r="L3" t="s">
        <v>146</v>
      </c>
      <c r="M3" s="3">
        <v>0</v>
      </c>
      <c r="N3" s="3">
        <v>0.8</v>
      </c>
      <c r="O3">
        <v>0.8</v>
      </c>
      <c r="P3">
        <v>1</v>
      </c>
      <c r="Q3">
        <v>1</v>
      </c>
      <c r="R3">
        <v>1</v>
      </c>
      <c r="Z3">
        <f t="shared" ref="Z3:Z17" si="1">E3-D3</f>
        <v>2</v>
      </c>
      <c r="AA3">
        <f t="shared" ref="AA3:AA17" si="2">F3-E3</f>
        <v>2.5</v>
      </c>
      <c r="AB3">
        <f t="shared" ref="AB3:AB17" si="3">G3-F3</f>
        <v>2.5</v>
      </c>
      <c r="AC3">
        <f t="shared" ref="AC3:AC15" si="4">H3-G3</f>
        <v>1.5</v>
      </c>
      <c r="AD3">
        <f t="shared" ref="AD3:AD15" si="5">I3-H3</f>
        <v>2.5</v>
      </c>
      <c r="AE3">
        <f t="shared" ref="AE3:AE15" si="6">J3-I3</f>
        <v>2.5</v>
      </c>
      <c r="AF3">
        <f t="shared" ref="AF3:AF15" si="7">K3-J3</f>
        <v>2.5</v>
      </c>
      <c r="AM3">
        <f t="shared" ref="AM3:AM66" si="8">AVERAGE(M3:R3)</f>
        <v>0.76666666666666661</v>
      </c>
      <c r="AN3">
        <f t="shared" ref="AN3:AN66" si="9">AVERAGE(Z3:AF3)</f>
        <v>2.2857142857142856</v>
      </c>
      <c r="BE3" t="s">
        <v>7</v>
      </c>
    </row>
    <row r="4" spans="1:62" x14ac:dyDescent="0.15">
      <c r="A4" t="s">
        <v>53</v>
      </c>
      <c r="B4" s="1">
        <v>34819</v>
      </c>
      <c r="C4" s="1">
        <v>38721</v>
      </c>
      <c r="D4">
        <v>66</v>
      </c>
      <c r="E4">
        <v>65.5</v>
      </c>
      <c r="F4">
        <v>67.5</v>
      </c>
      <c r="G4">
        <v>70</v>
      </c>
      <c r="H4">
        <v>71</v>
      </c>
      <c r="I4">
        <v>71</v>
      </c>
      <c r="J4">
        <v>73</v>
      </c>
      <c r="K4">
        <v>76.5</v>
      </c>
      <c r="L4" t="s">
        <v>16</v>
      </c>
      <c r="M4" s="3">
        <v>0.5</v>
      </c>
      <c r="N4" s="3">
        <v>0.2</v>
      </c>
      <c r="O4">
        <v>0.1</v>
      </c>
      <c r="P4">
        <v>0.3</v>
      </c>
      <c r="Q4">
        <v>0.6</v>
      </c>
      <c r="R4">
        <v>0.4</v>
      </c>
      <c r="V4">
        <v>20.2</v>
      </c>
      <c r="W4">
        <v>19.5</v>
      </c>
      <c r="X4">
        <v>19.5</v>
      </c>
      <c r="Y4">
        <v>22.5</v>
      </c>
      <c r="Z4">
        <f t="shared" si="1"/>
        <v>-0.5</v>
      </c>
      <c r="AA4">
        <f t="shared" si="2"/>
        <v>2</v>
      </c>
      <c r="AB4">
        <f t="shared" si="3"/>
        <v>2.5</v>
      </c>
      <c r="AC4">
        <f t="shared" si="4"/>
        <v>1</v>
      </c>
      <c r="AD4">
        <f t="shared" si="5"/>
        <v>0</v>
      </c>
      <c r="AE4">
        <f t="shared" si="6"/>
        <v>2</v>
      </c>
      <c r="AF4">
        <f t="shared" si="7"/>
        <v>3.5</v>
      </c>
      <c r="AJ4">
        <f>W4-V4</f>
        <v>-0.69999999999999929</v>
      </c>
      <c r="AK4">
        <f>X4-W4</f>
        <v>0</v>
      </c>
      <c r="AL4">
        <f>Y4-X4</f>
        <v>3</v>
      </c>
      <c r="AM4">
        <f t="shared" si="8"/>
        <v>0.34999999999999992</v>
      </c>
      <c r="AN4">
        <f t="shared" si="9"/>
        <v>1.5</v>
      </c>
      <c r="AO4">
        <f>AVERAGE(AH4:AL4)</f>
        <v>0.76666666666666694</v>
      </c>
    </row>
    <row r="5" spans="1:62" x14ac:dyDescent="0.15">
      <c r="A5" t="s">
        <v>45</v>
      </c>
      <c r="B5" s="1">
        <v>34819</v>
      </c>
      <c r="C5" s="1">
        <v>38721</v>
      </c>
      <c r="D5">
        <v>54.5</v>
      </c>
      <c r="E5">
        <v>58</v>
      </c>
      <c r="F5">
        <v>59</v>
      </c>
      <c r="G5">
        <v>59</v>
      </c>
      <c r="H5">
        <v>60</v>
      </c>
      <c r="I5">
        <v>63</v>
      </c>
      <c r="J5">
        <v>65.5</v>
      </c>
      <c r="K5">
        <v>66.5</v>
      </c>
      <c r="L5" t="s">
        <v>147</v>
      </c>
      <c r="M5" s="3">
        <v>1</v>
      </c>
      <c r="N5" s="3">
        <v>0.5</v>
      </c>
      <c r="O5">
        <v>0.8</v>
      </c>
      <c r="P5">
        <v>1</v>
      </c>
      <c r="Q5">
        <v>0.9</v>
      </c>
      <c r="R5">
        <v>0.9</v>
      </c>
      <c r="Z5">
        <f t="shared" si="1"/>
        <v>3.5</v>
      </c>
      <c r="AA5">
        <f t="shared" si="2"/>
        <v>1</v>
      </c>
      <c r="AB5">
        <f t="shared" si="3"/>
        <v>0</v>
      </c>
      <c r="AC5">
        <f t="shared" si="4"/>
        <v>1</v>
      </c>
      <c r="AD5">
        <f t="shared" si="5"/>
        <v>3</v>
      </c>
      <c r="AE5">
        <f t="shared" si="6"/>
        <v>2.5</v>
      </c>
      <c r="AF5">
        <f t="shared" si="7"/>
        <v>1</v>
      </c>
      <c r="AM5">
        <f t="shared" si="8"/>
        <v>0.85000000000000009</v>
      </c>
      <c r="AN5">
        <f t="shared" si="9"/>
        <v>1.7142857142857142</v>
      </c>
    </row>
    <row r="6" spans="1:62" x14ac:dyDescent="0.15">
      <c r="A6" t="s">
        <v>34</v>
      </c>
      <c r="B6" s="1">
        <v>34819</v>
      </c>
      <c r="C6" s="1">
        <v>38721</v>
      </c>
      <c r="D6">
        <v>38</v>
      </c>
      <c r="E6">
        <v>32</v>
      </c>
      <c r="F6">
        <v>33.5</v>
      </c>
      <c r="G6">
        <v>34.5</v>
      </c>
      <c r="H6">
        <v>34</v>
      </c>
      <c r="I6">
        <v>35</v>
      </c>
      <c r="J6">
        <v>35</v>
      </c>
      <c r="K6">
        <v>35</v>
      </c>
      <c r="L6" t="s">
        <v>147</v>
      </c>
      <c r="M6" s="3">
        <v>1</v>
      </c>
      <c r="N6" s="3">
        <v>1</v>
      </c>
      <c r="O6">
        <v>0.8</v>
      </c>
      <c r="P6">
        <v>1</v>
      </c>
      <c r="Q6">
        <v>1</v>
      </c>
      <c r="R6">
        <v>0.9</v>
      </c>
      <c r="Z6">
        <f t="shared" si="1"/>
        <v>-6</v>
      </c>
      <c r="AA6">
        <f t="shared" si="2"/>
        <v>1.5</v>
      </c>
      <c r="AB6">
        <f t="shared" si="3"/>
        <v>1</v>
      </c>
      <c r="AC6">
        <f t="shared" si="4"/>
        <v>-0.5</v>
      </c>
      <c r="AD6">
        <f t="shared" si="5"/>
        <v>1</v>
      </c>
      <c r="AE6">
        <f t="shared" si="6"/>
        <v>0</v>
      </c>
      <c r="AF6">
        <f t="shared" si="7"/>
        <v>0</v>
      </c>
      <c r="AM6">
        <f t="shared" si="8"/>
        <v>0.95000000000000007</v>
      </c>
      <c r="AN6">
        <f t="shared" si="9"/>
        <v>-0.42857142857142855</v>
      </c>
      <c r="BJ6" t="s">
        <v>246</v>
      </c>
    </row>
    <row r="7" spans="1:62" x14ac:dyDescent="0.15">
      <c r="A7" t="s">
        <v>50</v>
      </c>
      <c r="B7" s="1">
        <v>34819</v>
      </c>
      <c r="C7" s="1">
        <v>38721</v>
      </c>
      <c r="D7">
        <v>61</v>
      </c>
      <c r="E7">
        <v>68</v>
      </c>
      <c r="F7">
        <v>76</v>
      </c>
      <c r="G7">
        <v>82.5</v>
      </c>
      <c r="H7">
        <v>88</v>
      </c>
      <c r="I7">
        <v>91</v>
      </c>
      <c r="J7">
        <v>97</v>
      </c>
      <c r="K7">
        <v>105</v>
      </c>
      <c r="L7" t="s">
        <v>146</v>
      </c>
      <c r="M7" s="3">
        <v>0</v>
      </c>
      <c r="N7" s="3">
        <v>0</v>
      </c>
      <c r="O7">
        <v>0</v>
      </c>
      <c r="P7">
        <v>0.1</v>
      </c>
      <c r="Q7">
        <v>0</v>
      </c>
      <c r="R7">
        <v>0</v>
      </c>
      <c r="X7">
        <v>26</v>
      </c>
      <c r="Z7">
        <f t="shared" si="1"/>
        <v>7</v>
      </c>
      <c r="AA7">
        <f t="shared" si="2"/>
        <v>8</v>
      </c>
      <c r="AB7">
        <f t="shared" si="3"/>
        <v>6.5</v>
      </c>
      <c r="AC7">
        <f t="shared" si="4"/>
        <v>5.5</v>
      </c>
      <c r="AD7">
        <f t="shared" si="5"/>
        <v>3</v>
      </c>
      <c r="AE7">
        <f t="shared" si="6"/>
        <v>6</v>
      </c>
      <c r="AF7">
        <f t="shared" si="7"/>
        <v>8</v>
      </c>
      <c r="AM7">
        <f t="shared" si="8"/>
        <v>1.6666666666666666E-2</v>
      </c>
      <c r="AN7">
        <f t="shared" si="9"/>
        <v>6.2857142857142856</v>
      </c>
    </row>
    <row r="8" spans="1:62" x14ac:dyDescent="0.15">
      <c r="A8" t="s">
        <v>51</v>
      </c>
      <c r="B8" s="1">
        <v>34819</v>
      </c>
      <c r="C8" s="1">
        <v>38721</v>
      </c>
      <c r="D8">
        <v>63</v>
      </c>
      <c r="E8">
        <v>64.5</v>
      </c>
      <c r="F8">
        <v>66.5</v>
      </c>
      <c r="G8">
        <v>68</v>
      </c>
      <c r="H8">
        <v>72</v>
      </c>
      <c r="I8">
        <v>76</v>
      </c>
      <c r="J8">
        <v>81</v>
      </c>
      <c r="K8">
        <v>84.5</v>
      </c>
      <c r="L8" t="s">
        <v>147</v>
      </c>
      <c r="M8" s="3">
        <v>0.2</v>
      </c>
      <c r="N8" s="3">
        <v>0.1</v>
      </c>
      <c r="O8">
        <v>0.1</v>
      </c>
      <c r="P8">
        <v>0</v>
      </c>
      <c r="Q8">
        <v>0.3</v>
      </c>
      <c r="R8">
        <v>0.1</v>
      </c>
      <c r="V8">
        <v>20.7</v>
      </c>
      <c r="W8">
        <v>21</v>
      </c>
      <c r="X8">
        <v>22.8</v>
      </c>
      <c r="Z8">
        <f t="shared" si="1"/>
        <v>1.5</v>
      </c>
      <c r="AA8">
        <f t="shared" si="2"/>
        <v>2</v>
      </c>
      <c r="AB8">
        <f t="shared" si="3"/>
        <v>1.5</v>
      </c>
      <c r="AC8">
        <f t="shared" si="4"/>
        <v>4</v>
      </c>
      <c r="AD8">
        <f t="shared" si="5"/>
        <v>4</v>
      </c>
      <c r="AE8">
        <f t="shared" si="6"/>
        <v>5</v>
      </c>
      <c r="AF8">
        <f t="shared" si="7"/>
        <v>3.5</v>
      </c>
      <c r="AJ8">
        <f>W8-V8</f>
        <v>0.30000000000000071</v>
      </c>
      <c r="AK8">
        <f>X8-W8</f>
        <v>1.8000000000000007</v>
      </c>
      <c r="AM8">
        <f t="shared" si="8"/>
        <v>0.13333333333333333</v>
      </c>
      <c r="AN8">
        <f t="shared" si="9"/>
        <v>3.0714285714285716</v>
      </c>
      <c r="AO8">
        <f>AVERAGE(AH8:AL8)</f>
        <v>1.0500000000000007</v>
      </c>
    </row>
    <row r="9" spans="1:62" x14ac:dyDescent="0.15">
      <c r="A9" t="s">
        <v>43</v>
      </c>
      <c r="B9" s="1">
        <v>34819</v>
      </c>
      <c r="C9" s="1">
        <v>38721</v>
      </c>
      <c r="D9">
        <v>49.5</v>
      </c>
      <c r="E9">
        <v>53</v>
      </c>
      <c r="F9">
        <v>57.6</v>
      </c>
      <c r="G9">
        <v>58.5</v>
      </c>
      <c r="H9">
        <v>63</v>
      </c>
      <c r="I9">
        <v>64</v>
      </c>
      <c r="J9">
        <v>66.5</v>
      </c>
      <c r="K9">
        <v>69.5</v>
      </c>
      <c r="L9" t="s">
        <v>8</v>
      </c>
      <c r="M9" s="3">
        <v>0.5</v>
      </c>
      <c r="N9" s="3">
        <v>0.8</v>
      </c>
      <c r="O9">
        <v>0.7</v>
      </c>
      <c r="P9">
        <v>0.9</v>
      </c>
      <c r="Q9">
        <v>0.8</v>
      </c>
      <c r="R9">
        <v>0.7</v>
      </c>
      <c r="Z9">
        <f t="shared" si="1"/>
        <v>3.5</v>
      </c>
      <c r="AA9">
        <f t="shared" si="2"/>
        <v>4.6000000000000014</v>
      </c>
      <c r="AB9">
        <f t="shared" si="3"/>
        <v>0.89999999999999858</v>
      </c>
      <c r="AC9">
        <f t="shared" si="4"/>
        <v>4.5</v>
      </c>
      <c r="AD9">
        <f t="shared" si="5"/>
        <v>1</v>
      </c>
      <c r="AE9">
        <f t="shared" si="6"/>
        <v>2.5</v>
      </c>
      <c r="AF9">
        <f t="shared" si="7"/>
        <v>3</v>
      </c>
      <c r="AM9">
        <f t="shared" si="8"/>
        <v>0.73333333333333339</v>
      </c>
      <c r="AN9">
        <f t="shared" si="9"/>
        <v>2.8571428571428572</v>
      </c>
    </row>
    <row r="10" spans="1:62" x14ac:dyDescent="0.15">
      <c r="A10" t="s">
        <v>46</v>
      </c>
      <c r="B10" s="1">
        <v>34819</v>
      </c>
      <c r="C10" s="1">
        <v>38721</v>
      </c>
      <c r="D10">
        <v>56</v>
      </c>
      <c r="E10">
        <v>57.5</v>
      </c>
      <c r="F10">
        <v>62</v>
      </c>
      <c r="G10">
        <v>65.5</v>
      </c>
      <c r="H10">
        <v>71</v>
      </c>
      <c r="I10">
        <v>77</v>
      </c>
      <c r="J10">
        <v>81.5</v>
      </c>
      <c r="K10">
        <v>85</v>
      </c>
      <c r="L10" t="s">
        <v>146</v>
      </c>
      <c r="M10" s="3">
        <v>0</v>
      </c>
      <c r="N10" s="3">
        <v>0.2</v>
      </c>
      <c r="O10">
        <v>0.2</v>
      </c>
      <c r="P10">
        <v>0.4</v>
      </c>
      <c r="Q10">
        <v>0.1</v>
      </c>
      <c r="R10">
        <v>0.1</v>
      </c>
      <c r="S10">
        <v>19</v>
      </c>
      <c r="T10">
        <v>18</v>
      </c>
      <c r="U10">
        <v>21.3</v>
      </c>
      <c r="V10">
        <v>22.4</v>
      </c>
      <c r="W10">
        <v>22.7</v>
      </c>
      <c r="X10">
        <v>24.3</v>
      </c>
      <c r="Z10">
        <f t="shared" si="1"/>
        <v>1.5</v>
      </c>
      <c r="AA10">
        <f t="shared" si="2"/>
        <v>4.5</v>
      </c>
      <c r="AB10">
        <f t="shared" si="3"/>
        <v>3.5</v>
      </c>
      <c r="AC10">
        <f t="shared" si="4"/>
        <v>5.5</v>
      </c>
      <c r="AD10">
        <f t="shared" si="5"/>
        <v>6</v>
      </c>
      <c r="AE10">
        <f t="shared" si="6"/>
        <v>4.5</v>
      </c>
      <c r="AF10">
        <f t="shared" si="7"/>
        <v>3.5</v>
      </c>
      <c r="AG10">
        <f>T10-S10</f>
        <v>-1</v>
      </c>
      <c r="AH10">
        <f>U10-T10</f>
        <v>3.3000000000000007</v>
      </c>
      <c r="AI10">
        <f>V10-U10</f>
        <v>1.0999999999999979</v>
      </c>
      <c r="AJ10">
        <f>W10-V10</f>
        <v>0.30000000000000071</v>
      </c>
      <c r="AK10">
        <f>X10-W10</f>
        <v>1.6000000000000014</v>
      </c>
      <c r="AM10">
        <f t="shared" si="8"/>
        <v>0.16666666666666666</v>
      </c>
      <c r="AN10">
        <f t="shared" si="9"/>
        <v>4.1428571428571432</v>
      </c>
      <c r="AO10">
        <f>AVERAGE(AH10:AL10)</f>
        <v>1.5750000000000002</v>
      </c>
    </row>
    <row r="11" spans="1:62" x14ac:dyDescent="0.15">
      <c r="A11" t="s">
        <v>35</v>
      </c>
      <c r="B11" s="1">
        <v>34819</v>
      </c>
      <c r="C11" s="1">
        <v>38721</v>
      </c>
      <c r="D11">
        <v>38</v>
      </c>
      <c r="E11">
        <v>39</v>
      </c>
      <c r="F11">
        <v>40</v>
      </c>
      <c r="G11">
        <v>41.5</v>
      </c>
      <c r="H11">
        <v>42.5</v>
      </c>
      <c r="I11">
        <v>42</v>
      </c>
      <c r="J11">
        <v>42.5</v>
      </c>
      <c r="K11">
        <v>45.5</v>
      </c>
      <c r="L11" t="s">
        <v>146</v>
      </c>
      <c r="M11" s="3">
        <v>1</v>
      </c>
      <c r="N11" s="3">
        <v>1</v>
      </c>
      <c r="O11">
        <v>0.8</v>
      </c>
      <c r="P11">
        <v>1</v>
      </c>
      <c r="Q11">
        <v>1</v>
      </c>
      <c r="R11">
        <v>0.9</v>
      </c>
      <c r="Z11">
        <f t="shared" si="1"/>
        <v>1</v>
      </c>
      <c r="AA11">
        <f t="shared" si="2"/>
        <v>1</v>
      </c>
      <c r="AB11">
        <f t="shared" si="3"/>
        <v>1.5</v>
      </c>
      <c r="AC11">
        <f t="shared" si="4"/>
        <v>1</v>
      </c>
      <c r="AD11">
        <f t="shared" si="5"/>
        <v>-0.5</v>
      </c>
      <c r="AE11">
        <f t="shared" si="6"/>
        <v>0.5</v>
      </c>
      <c r="AF11">
        <f t="shared" si="7"/>
        <v>3</v>
      </c>
      <c r="AM11">
        <f t="shared" si="8"/>
        <v>0.95000000000000007</v>
      </c>
      <c r="AN11">
        <f t="shared" si="9"/>
        <v>1.0714285714285714</v>
      </c>
    </row>
    <row r="12" spans="1:62" x14ac:dyDescent="0.15">
      <c r="A12" t="s">
        <v>40</v>
      </c>
      <c r="B12" s="1">
        <v>34819</v>
      </c>
      <c r="C12" s="1">
        <v>38721</v>
      </c>
      <c r="D12">
        <v>47</v>
      </c>
      <c r="E12">
        <v>51</v>
      </c>
      <c r="F12">
        <v>56.5</v>
      </c>
      <c r="G12">
        <v>61.5</v>
      </c>
      <c r="H12">
        <v>65</v>
      </c>
      <c r="I12">
        <v>69</v>
      </c>
      <c r="J12">
        <v>74</v>
      </c>
      <c r="K12">
        <v>78</v>
      </c>
      <c r="L12" t="s">
        <v>146</v>
      </c>
      <c r="M12" s="3">
        <v>0.5</v>
      </c>
      <c r="N12" s="3">
        <v>0.2</v>
      </c>
      <c r="O12">
        <v>0.2</v>
      </c>
      <c r="P12">
        <v>0.1</v>
      </c>
      <c r="Q12">
        <v>0.1</v>
      </c>
      <c r="R12">
        <v>0</v>
      </c>
      <c r="X12">
        <v>24.3</v>
      </c>
      <c r="Z12">
        <f t="shared" si="1"/>
        <v>4</v>
      </c>
      <c r="AA12">
        <f t="shared" si="2"/>
        <v>5.5</v>
      </c>
      <c r="AB12">
        <f t="shared" si="3"/>
        <v>5</v>
      </c>
      <c r="AC12">
        <f t="shared" si="4"/>
        <v>3.5</v>
      </c>
      <c r="AD12">
        <f t="shared" si="5"/>
        <v>4</v>
      </c>
      <c r="AE12">
        <f t="shared" si="6"/>
        <v>5</v>
      </c>
      <c r="AF12">
        <f t="shared" si="7"/>
        <v>4</v>
      </c>
      <c r="AM12">
        <f t="shared" si="8"/>
        <v>0.18333333333333332</v>
      </c>
      <c r="AN12">
        <f t="shared" si="9"/>
        <v>4.4285714285714288</v>
      </c>
    </row>
    <row r="13" spans="1:62" x14ac:dyDescent="0.15">
      <c r="A13" t="s">
        <v>44</v>
      </c>
      <c r="B13" s="1">
        <v>34819</v>
      </c>
      <c r="C13" s="1">
        <v>38721</v>
      </c>
      <c r="D13">
        <v>53.5</v>
      </c>
      <c r="E13">
        <v>52.5</v>
      </c>
      <c r="F13">
        <v>52</v>
      </c>
      <c r="G13">
        <v>53.5</v>
      </c>
      <c r="H13">
        <v>54.5</v>
      </c>
      <c r="I13">
        <v>56</v>
      </c>
      <c r="J13">
        <v>56.5</v>
      </c>
      <c r="K13">
        <v>58</v>
      </c>
      <c r="L13" t="s">
        <v>147</v>
      </c>
      <c r="M13" s="3">
        <v>1</v>
      </c>
      <c r="N13" s="3">
        <v>1</v>
      </c>
      <c r="O13">
        <v>1</v>
      </c>
      <c r="P13">
        <v>0.9</v>
      </c>
      <c r="Q13">
        <v>0.8</v>
      </c>
      <c r="R13">
        <v>0.7</v>
      </c>
      <c r="Z13">
        <f t="shared" si="1"/>
        <v>-1</v>
      </c>
      <c r="AA13">
        <f t="shared" si="2"/>
        <v>-0.5</v>
      </c>
      <c r="AB13">
        <f t="shared" si="3"/>
        <v>1.5</v>
      </c>
      <c r="AC13">
        <f t="shared" si="4"/>
        <v>1</v>
      </c>
      <c r="AD13">
        <f t="shared" si="5"/>
        <v>1.5</v>
      </c>
      <c r="AE13">
        <f t="shared" si="6"/>
        <v>0.5</v>
      </c>
      <c r="AF13">
        <f t="shared" si="7"/>
        <v>1.5</v>
      </c>
      <c r="AM13">
        <f t="shared" si="8"/>
        <v>0.9</v>
      </c>
      <c r="AN13">
        <f t="shared" si="9"/>
        <v>0.6428571428571429</v>
      </c>
    </row>
    <row r="14" spans="1:62" x14ac:dyDescent="0.15">
      <c r="A14" t="s">
        <v>39</v>
      </c>
      <c r="B14" s="1">
        <v>34819</v>
      </c>
      <c r="C14" s="1">
        <v>38721</v>
      </c>
      <c r="D14">
        <v>42</v>
      </c>
      <c r="E14">
        <v>40.5</v>
      </c>
      <c r="F14">
        <v>40.5</v>
      </c>
      <c r="G14">
        <v>40</v>
      </c>
      <c r="H14">
        <v>40</v>
      </c>
      <c r="I14">
        <v>40</v>
      </c>
      <c r="J14">
        <v>40</v>
      </c>
      <c r="K14">
        <v>40</v>
      </c>
      <c r="L14" t="s">
        <v>148</v>
      </c>
      <c r="M14" s="3">
        <v>1</v>
      </c>
      <c r="N14" s="3">
        <v>0.8</v>
      </c>
      <c r="P14">
        <v>0.9</v>
      </c>
      <c r="Q14">
        <v>0.9</v>
      </c>
      <c r="R14">
        <v>0.9</v>
      </c>
      <c r="Z14">
        <f t="shared" si="1"/>
        <v>-1.5</v>
      </c>
      <c r="AA14">
        <f t="shared" si="2"/>
        <v>0</v>
      </c>
      <c r="AB14">
        <f t="shared" si="3"/>
        <v>-0.5</v>
      </c>
      <c r="AC14">
        <f t="shared" si="4"/>
        <v>0</v>
      </c>
      <c r="AD14">
        <f t="shared" si="5"/>
        <v>0</v>
      </c>
      <c r="AE14">
        <f t="shared" si="6"/>
        <v>0</v>
      </c>
      <c r="AF14">
        <f t="shared" si="7"/>
        <v>0</v>
      </c>
      <c r="AM14">
        <f t="shared" si="8"/>
        <v>0.9</v>
      </c>
      <c r="AN14">
        <f t="shared" si="9"/>
        <v>-0.2857142857142857</v>
      </c>
    </row>
    <row r="15" spans="1:62" x14ac:dyDescent="0.15">
      <c r="A15" t="s">
        <v>49</v>
      </c>
      <c r="B15" s="1">
        <v>34819</v>
      </c>
      <c r="C15" s="1">
        <v>38721</v>
      </c>
      <c r="D15">
        <v>59</v>
      </c>
      <c r="E15">
        <v>64</v>
      </c>
      <c r="F15">
        <v>68.5</v>
      </c>
      <c r="G15">
        <v>68.5</v>
      </c>
      <c r="H15">
        <v>71.5</v>
      </c>
      <c r="I15">
        <v>76</v>
      </c>
      <c r="J15">
        <v>82</v>
      </c>
      <c r="K15">
        <v>86</v>
      </c>
      <c r="L15" t="s">
        <v>8</v>
      </c>
      <c r="M15" s="3">
        <v>0</v>
      </c>
      <c r="N15" s="3">
        <v>0</v>
      </c>
      <c r="O15">
        <v>0.1</v>
      </c>
      <c r="P15">
        <v>0.1</v>
      </c>
      <c r="Q15">
        <v>0.3</v>
      </c>
      <c r="R15">
        <v>0.1</v>
      </c>
      <c r="X15">
        <v>22.5</v>
      </c>
      <c r="Z15">
        <f t="shared" si="1"/>
        <v>5</v>
      </c>
      <c r="AA15">
        <f t="shared" si="2"/>
        <v>4.5</v>
      </c>
      <c r="AB15">
        <f t="shared" si="3"/>
        <v>0</v>
      </c>
      <c r="AC15">
        <f t="shared" si="4"/>
        <v>3</v>
      </c>
      <c r="AD15">
        <f t="shared" si="5"/>
        <v>4.5</v>
      </c>
      <c r="AE15">
        <f t="shared" si="6"/>
        <v>6</v>
      </c>
      <c r="AF15">
        <f t="shared" si="7"/>
        <v>4</v>
      </c>
      <c r="AM15">
        <f t="shared" si="8"/>
        <v>9.9999999999999992E-2</v>
      </c>
      <c r="AN15">
        <f t="shared" si="9"/>
        <v>3.8571428571428572</v>
      </c>
    </row>
    <row r="16" spans="1:62" x14ac:dyDescent="0.15">
      <c r="A16" t="s">
        <v>27</v>
      </c>
      <c r="B16" s="1">
        <v>34819</v>
      </c>
      <c r="C16" s="1">
        <v>38721</v>
      </c>
      <c r="D16">
        <v>25.5</v>
      </c>
      <c r="E16">
        <v>25</v>
      </c>
      <c r="F16">
        <v>25</v>
      </c>
      <c r="G16">
        <v>25.5</v>
      </c>
      <c r="H16">
        <v>25</v>
      </c>
      <c r="I16" s="5"/>
      <c r="J16" s="5"/>
      <c r="K16" s="5"/>
      <c r="L16" t="s">
        <v>16</v>
      </c>
      <c r="M16" s="3">
        <v>1</v>
      </c>
      <c r="N16" s="3">
        <v>1</v>
      </c>
      <c r="O16">
        <v>1</v>
      </c>
      <c r="P16" s="5"/>
      <c r="Z16">
        <f t="shared" si="1"/>
        <v>-0.5</v>
      </c>
      <c r="AA16">
        <f t="shared" si="2"/>
        <v>0</v>
      </c>
      <c r="AB16">
        <f t="shared" si="3"/>
        <v>0.5</v>
      </c>
      <c r="AC16">
        <f t="shared" ref="AC16:AC47" si="10">H16-G16</f>
        <v>-0.5</v>
      </c>
      <c r="AM16">
        <f t="shared" si="8"/>
        <v>1</v>
      </c>
      <c r="AN16">
        <f t="shared" si="9"/>
        <v>-0.125</v>
      </c>
    </row>
    <row r="17" spans="1:41" x14ac:dyDescent="0.15">
      <c r="A17" t="s">
        <v>23</v>
      </c>
      <c r="B17" s="1">
        <v>34819</v>
      </c>
      <c r="C17" s="1">
        <v>38721</v>
      </c>
      <c r="D17">
        <v>8.5</v>
      </c>
      <c r="E17">
        <v>10</v>
      </c>
      <c r="F17">
        <v>11</v>
      </c>
      <c r="G17">
        <v>11</v>
      </c>
      <c r="H17">
        <v>11.5</v>
      </c>
      <c r="I17">
        <v>12</v>
      </c>
      <c r="J17">
        <v>12</v>
      </c>
      <c r="K17">
        <v>13</v>
      </c>
      <c r="L17" t="s">
        <v>16</v>
      </c>
      <c r="M17" s="3">
        <v>1</v>
      </c>
      <c r="N17" s="3">
        <v>0.8</v>
      </c>
      <c r="O17">
        <v>0.7</v>
      </c>
      <c r="P17">
        <v>0.9</v>
      </c>
      <c r="Q17">
        <v>0.9</v>
      </c>
      <c r="R17">
        <v>0.9</v>
      </c>
      <c r="Z17">
        <f t="shared" si="1"/>
        <v>1.5</v>
      </c>
      <c r="AA17">
        <f t="shared" si="2"/>
        <v>1</v>
      </c>
      <c r="AB17">
        <f t="shared" si="3"/>
        <v>0</v>
      </c>
      <c r="AC17">
        <f t="shared" si="10"/>
        <v>0.5</v>
      </c>
      <c r="AD17">
        <f t="shared" ref="AD17:AD42" si="11">I17-H17</f>
        <v>0.5</v>
      </c>
      <c r="AE17">
        <f t="shared" ref="AE17:AE42" si="12">J17-I17</f>
        <v>0</v>
      </c>
      <c r="AF17">
        <f t="shared" ref="AF17:AF42" si="13">K17-J17</f>
        <v>1</v>
      </c>
      <c r="AM17">
        <f t="shared" si="8"/>
        <v>0.8666666666666667</v>
      </c>
      <c r="AN17">
        <f t="shared" si="9"/>
        <v>0.6428571428571429</v>
      </c>
    </row>
    <row r="18" spans="1:41" x14ac:dyDescent="0.15">
      <c r="A18" t="s">
        <v>54</v>
      </c>
      <c r="B18" s="1">
        <v>34819</v>
      </c>
      <c r="C18" s="1">
        <v>38721</v>
      </c>
      <c r="D18">
        <v>68.5</v>
      </c>
      <c r="E18">
        <v>73.5</v>
      </c>
      <c r="F18">
        <v>81.5</v>
      </c>
      <c r="G18">
        <v>85</v>
      </c>
      <c r="H18">
        <v>86</v>
      </c>
      <c r="I18">
        <v>88</v>
      </c>
      <c r="J18">
        <v>91</v>
      </c>
      <c r="K18">
        <v>95</v>
      </c>
      <c r="L18" t="s">
        <v>8</v>
      </c>
      <c r="M18" s="3">
        <v>0</v>
      </c>
      <c r="N18" s="3">
        <v>0.4</v>
      </c>
      <c r="O18">
        <v>0.2</v>
      </c>
      <c r="P18">
        <v>0.4</v>
      </c>
      <c r="Q18">
        <v>0.2</v>
      </c>
      <c r="R18">
        <v>0.3</v>
      </c>
      <c r="V18">
        <v>20.399999999999999</v>
      </c>
      <c r="W18">
        <v>21.2</v>
      </c>
      <c r="X18">
        <v>23.2</v>
      </c>
      <c r="Z18">
        <f t="shared" ref="Z18:Z81" si="14">E18-D18</f>
        <v>5</v>
      </c>
      <c r="AA18">
        <f t="shared" ref="AA18:AA81" si="15">F18-E18</f>
        <v>8</v>
      </c>
      <c r="AB18">
        <f t="shared" ref="AB18:AB81" si="16">G18-F18</f>
        <v>3.5</v>
      </c>
      <c r="AC18">
        <f t="shared" si="10"/>
        <v>1</v>
      </c>
      <c r="AD18">
        <f t="shared" si="11"/>
        <v>2</v>
      </c>
      <c r="AE18">
        <f t="shared" si="12"/>
        <v>3</v>
      </c>
      <c r="AF18">
        <f t="shared" si="13"/>
        <v>4</v>
      </c>
      <c r="AJ18">
        <f>W18-V18</f>
        <v>0.80000000000000071</v>
      </c>
      <c r="AK18">
        <f>X18-W18</f>
        <v>2</v>
      </c>
      <c r="AM18">
        <f t="shared" si="8"/>
        <v>0.25</v>
      </c>
      <c r="AN18">
        <f t="shared" si="9"/>
        <v>3.7857142857142856</v>
      </c>
      <c r="AO18">
        <f>AVERAGE(AH18:AL18)</f>
        <v>1.4000000000000004</v>
      </c>
    </row>
    <row r="19" spans="1:41" x14ac:dyDescent="0.15">
      <c r="A19" t="s">
        <v>24</v>
      </c>
      <c r="B19" s="1">
        <v>34819</v>
      </c>
      <c r="C19" s="1">
        <v>38721</v>
      </c>
      <c r="D19">
        <v>13</v>
      </c>
      <c r="E19">
        <v>13.5</v>
      </c>
      <c r="F19">
        <v>14.5</v>
      </c>
      <c r="G19">
        <v>15</v>
      </c>
      <c r="H19">
        <v>15</v>
      </c>
      <c r="I19">
        <v>15.5</v>
      </c>
      <c r="J19">
        <v>17</v>
      </c>
      <c r="K19">
        <v>18</v>
      </c>
      <c r="L19" t="s">
        <v>16</v>
      </c>
      <c r="M19" s="3">
        <v>1</v>
      </c>
      <c r="N19" s="3">
        <v>1</v>
      </c>
      <c r="O19">
        <v>0.9</v>
      </c>
      <c r="P19">
        <v>1</v>
      </c>
      <c r="Q19">
        <v>1</v>
      </c>
      <c r="R19">
        <v>1</v>
      </c>
      <c r="Z19">
        <f t="shared" si="14"/>
        <v>0.5</v>
      </c>
      <c r="AA19">
        <f t="shared" si="15"/>
        <v>1</v>
      </c>
      <c r="AB19">
        <f t="shared" si="16"/>
        <v>0.5</v>
      </c>
      <c r="AC19">
        <f t="shared" si="10"/>
        <v>0</v>
      </c>
      <c r="AD19">
        <f t="shared" si="11"/>
        <v>0.5</v>
      </c>
      <c r="AE19">
        <f t="shared" si="12"/>
        <v>1.5</v>
      </c>
      <c r="AF19">
        <f t="shared" si="13"/>
        <v>1</v>
      </c>
      <c r="AM19">
        <f t="shared" si="8"/>
        <v>0.98333333333333339</v>
      </c>
      <c r="AN19">
        <f t="shared" si="9"/>
        <v>0.7142857142857143</v>
      </c>
    </row>
    <row r="20" spans="1:41" x14ac:dyDescent="0.15">
      <c r="A20" t="s">
        <v>31</v>
      </c>
      <c r="B20" s="1">
        <v>34819</v>
      </c>
      <c r="C20" s="1">
        <v>38721</v>
      </c>
      <c r="D20">
        <v>34.5</v>
      </c>
      <c r="E20">
        <v>33</v>
      </c>
      <c r="F20">
        <v>33</v>
      </c>
      <c r="G20">
        <v>33.5</v>
      </c>
      <c r="H20">
        <v>35</v>
      </c>
      <c r="I20">
        <v>35</v>
      </c>
      <c r="J20">
        <v>36.5</v>
      </c>
      <c r="K20">
        <v>37</v>
      </c>
      <c r="L20" t="s">
        <v>147</v>
      </c>
      <c r="M20" s="3">
        <v>1</v>
      </c>
      <c r="N20" s="3">
        <v>0.8</v>
      </c>
      <c r="O20">
        <v>0.8</v>
      </c>
      <c r="P20">
        <v>0.8</v>
      </c>
      <c r="Q20">
        <v>0.8</v>
      </c>
      <c r="R20">
        <v>0.8</v>
      </c>
      <c r="Z20">
        <f t="shared" si="14"/>
        <v>-1.5</v>
      </c>
      <c r="AA20">
        <f t="shared" si="15"/>
        <v>0</v>
      </c>
      <c r="AB20">
        <f t="shared" si="16"/>
        <v>0.5</v>
      </c>
      <c r="AC20">
        <f t="shared" si="10"/>
        <v>1.5</v>
      </c>
      <c r="AD20">
        <f t="shared" si="11"/>
        <v>0</v>
      </c>
      <c r="AE20">
        <f t="shared" si="12"/>
        <v>1.5</v>
      </c>
      <c r="AF20">
        <f t="shared" si="13"/>
        <v>0.5</v>
      </c>
      <c r="AM20">
        <f t="shared" si="8"/>
        <v>0.83333333333333337</v>
      </c>
      <c r="AN20">
        <f t="shared" si="9"/>
        <v>0.35714285714285715</v>
      </c>
    </row>
    <row r="21" spans="1:41" x14ac:dyDescent="0.15">
      <c r="A21" t="s">
        <v>48</v>
      </c>
      <c r="B21" s="1">
        <v>34819</v>
      </c>
      <c r="C21" s="1">
        <v>38721</v>
      </c>
      <c r="D21">
        <v>57</v>
      </c>
      <c r="E21">
        <v>54</v>
      </c>
      <c r="F21">
        <v>57</v>
      </c>
      <c r="G21">
        <v>61.5</v>
      </c>
      <c r="H21">
        <v>63</v>
      </c>
      <c r="I21">
        <v>64</v>
      </c>
      <c r="J21">
        <v>68</v>
      </c>
      <c r="K21">
        <v>73</v>
      </c>
      <c r="L21" t="s">
        <v>146</v>
      </c>
      <c r="M21" s="3">
        <v>0.5</v>
      </c>
      <c r="N21" s="3">
        <v>0.2</v>
      </c>
      <c r="O21">
        <v>0.1</v>
      </c>
      <c r="P21">
        <v>0.1</v>
      </c>
      <c r="Q21">
        <v>0.1</v>
      </c>
      <c r="R21">
        <v>0.1</v>
      </c>
      <c r="Z21">
        <f t="shared" si="14"/>
        <v>-3</v>
      </c>
      <c r="AA21">
        <f t="shared" si="15"/>
        <v>3</v>
      </c>
      <c r="AB21">
        <f t="shared" si="16"/>
        <v>4.5</v>
      </c>
      <c r="AC21">
        <f t="shared" si="10"/>
        <v>1.5</v>
      </c>
      <c r="AD21">
        <f t="shared" si="11"/>
        <v>1</v>
      </c>
      <c r="AE21">
        <f t="shared" si="12"/>
        <v>4</v>
      </c>
      <c r="AF21">
        <f t="shared" si="13"/>
        <v>5</v>
      </c>
      <c r="AM21">
        <f t="shared" si="8"/>
        <v>0.18333333333333332</v>
      </c>
      <c r="AN21">
        <f t="shared" si="9"/>
        <v>2.2857142857142856</v>
      </c>
    </row>
    <row r="22" spans="1:41" x14ac:dyDescent="0.15">
      <c r="A22" t="s">
        <v>26</v>
      </c>
      <c r="B22" s="1">
        <v>34819</v>
      </c>
      <c r="C22" s="1">
        <v>38721</v>
      </c>
      <c r="D22">
        <v>24.5</v>
      </c>
      <c r="E22">
        <v>25.5</v>
      </c>
      <c r="F22">
        <v>26.5</v>
      </c>
      <c r="G22">
        <v>26.5</v>
      </c>
      <c r="H22">
        <v>27.5</v>
      </c>
      <c r="I22">
        <v>27.5</v>
      </c>
      <c r="J22">
        <v>28</v>
      </c>
      <c r="K22">
        <v>30.5</v>
      </c>
      <c r="L22" t="s">
        <v>16</v>
      </c>
      <c r="M22" s="3">
        <v>1</v>
      </c>
      <c r="N22" s="3">
        <v>1</v>
      </c>
      <c r="O22">
        <v>1</v>
      </c>
      <c r="P22">
        <v>1</v>
      </c>
      <c r="Q22">
        <v>1</v>
      </c>
      <c r="R22">
        <v>1</v>
      </c>
      <c r="Z22">
        <f t="shared" si="14"/>
        <v>1</v>
      </c>
      <c r="AA22">
        <f t="shared" si="15"/>
        <v>1</v>
      </c>
      <c r="AB22">
        <f t="shared" si="16"/>
        <v>0</v>
      </c>
      <c r="AC22">
        <f t="shared" si="10"/>
        <v>1</v>
      </c>
      <c r="AD22">
        <f t="shared" si="11"/>
        <v>0</v>
      </c>
      <c r="AE22">
        <f t="shared" si="12"/>
        <v>0.5</v>
      </c>
      <c r="AF22">
        <f t="shared" si="13"/>
        <v>2.5</v>
      </c>
      <c r="AM22">
        <f t="shared" si="8"/>
        <v>1</v>
      </c>
      <c r="AN22">
        <f t="shared" si="9"/>
        <v>0.8571428571428571</v>
      </c>
    </row>
    <row r="23" spans="1:41" x14ac:dyDescent="0.15">
      <c r="A23" t="s">
        <v>28</v>
      </c>
      <c r="B23" s="1">
        <v>34819</v>
      </c>
      <c r="C23" s="1">
        <v>38721</v>
      </c>
      <c r="D23">
        <v>28.5</v>
      </c>
      <c r="E23">
        <v>28</v>
      </c>
      <c r="F23">
        <v>28</v>
      </c>
      <c r="G23">
        <v>28.5</v>
      </c>
      <c r="H23">
        <v>28.5</v>
      </c>
      <c r="I23">
        <v>29</v>
      </c>
      <c r="J23">
        <v>29</v>
      </c>
      <c r="K23">
        <v>30</v>
      </c>
      <c r="L23" t="s">
        <v>16</v>
      </c>
      <c r="M23" s="3">
        <v>1</v>
      </c>
      <c r="N23" s="3">
        <v>1</v>
      </c>
      <c r="O23">
        <v>1</v>
      </c>
      <c r="P23">
        <v>1</v>
      </c>
      <c r="Q23">
        <v>1</v>
      </c>
      <c r="R23">
        <v>1</v>
      </c>
      <c r="Z23">
        <f t="shared" si="14"/>
        <v>-0.5</v>
      </c>
      <c r="AA23">
        <f t="shared" si="15"/>
        <v>0</v>
      </c>
      <c r="AB23">
        <f t="shared" si="16"/>
        <v>0.5</v>
      </c>
      <c r="AC23">
        <f t="shared" si="10"/>
        <v>0</v>
      </c>
      <c r="AD23">
        <f t="shared" si="11"/>
        <v>0.5</v>
      </c>
      <c r="AE23">
        <f t="shared" si="12"/>
        <v>0</v>
      </c>
      <c r="AF23">
        <f t="shared" si="13"/>
        <v>1</v>
      </c>
      <c r="AM23">
        <f t="shared" si="8"/>
        <v>1</v>
      </c>
      <c r="AN23">
        <f t="shared" si="9"/>
        <v>0.21428571428571427</v>
      </c>
    </row>
    <row r="24" spans="1:41" x14ac:dyDescent="0.15">
      <c r="A24" t="s">
        <v>41</v>
      </c>
      <c r="B24" s="1">
        <v>34819</v>
      </c>
      <c r="C24" s="1">
        <v>38721</v>
      </c>
      <c r="D24">
        <v>47</v>
      </c>
      <c r="E24">
        <v>50</v>
      </c>
      <c r="F24">
        <v>56.5</v>
      </c>
      <c r="G24">
        <v>62</v>
      </c>
      <c r="H24">
        <v>67.5</v>
      </c>
      <c r="I24">
        <v>71</v>
      </c>
      <c r="J24">
        <v>78.5</v>
      </c>
      <c r="K24">
        <v>86.5</v>
      </c>
      <c r="L24" t="s">
        <v>146</v>
      </c>
      <c r="M24" s="3">
        <v>0</v>
      </c>
      <c r="N24" s="3">
        <v>0</v>
      </c>
      <c r="O24">
        <v>0</v>
      </c>
      <c r="P24">
        <v>0</v>
      </c>
      <c r="Q24">
        <v>0.1</v>
      </c>
      <c r="R24">
        <v>0.1</v>
      </c>
      <c r="X24">
        <v>24</v>
      </c>
      <c r="Z24">
        <f t="shared" si="14"/>
        <v>3</v>
      </c>
      <c r="AA24">
        <f t="shared" si="15"/>
        <v>6.5</v>
      </c>
      <c r="AB24">
        <f t="shared" si="16"/>
        <v>5.5</v>
      </c>
      <c r="AC24">
        <f t="shared" si="10"/>
        <v>5.5</v>
      </c>
      <c r="AD24">
        <f t="shared" si="11"/>
        <v>3.5</v>
      </c>
      <c r="AE24">
        <f t="shared" si="12"/>
        <v>7.5</v>
      </c>
      <c r="AF24">
        <f t="shared" si="13"/>
        <v>8</v>
      </c>
      <c r="AM24">
        <f t="shared" si="8"/>
        <v>3.3333333333333333E-2</v>
      </c>
      <c r="AN24">
        <f t="shared" si="9"/>
        <v>5.6428571428571432</v>
      </c>
    </row>
    <row r="25" spans="1:41" x14ac:dyDescent="0.15">
      <c r="A25" t="s">
        <v>29</v>
      </c>
      <c r="B25" s="1">
        <v>34819</v>
      </c>
      <c r="C25" s="1">
        <v>38721</v>
      </c>
      <c r="D25">
        <v>30.5</v>
      </c>
      <c r="E25">
        <v>32</v>
      </c>
      <c r="F25">
        <v>32.5</v>
      </c>
      <c r="G25">
        <v>33.5</v>
      </c>
      <c r="H25">
        <v>33.5</v>
      </c>
      <c r="I25">
        <v>30</v>
      </c>
      <c r="J25">
        <v>31.5</v>
      </c>
      <c r="K25">
        <v>31.5</v>
      </c>
      <c r="L25" t="s">
        <v>16</v>
      </c>
      <c r="M25" s="3">
        <v>1</v>
      </c>
      <c r="N25" s="3">
        <v>0.8</v>
      </c>
      <c r="O25">
        <v>1</v>
      </c>
      <c r="P25">
        <v>0.8</v>
      </c>
      <c r="Q25">
        <v>0.9</v>
      </c>
      <c r="R25">
        <v>0.9</v>
      </c>
      <c r="Z25">
        <f t="shared" si="14"/>
        <v>1.5</v>
      </c>
      <c r="AA25">
        <f t="shared" si="15"/>
        <v>0.5</v>
      </c>
      <c r="AB25">
        <f t="shared" si="16"/>
        <v>1</v>
      </c>
      <c r="AC25">
        <f t="shared" si="10"/>
        <v>0</v>
      </c>
      <c r="AD25">
        <f t="shared" si="11"/>
        <v>-3.5</v>
      </c>
      <c r="AE25">
        <f t="shared" si="12"/>
        <v>1.5</v>
      </c>
      <c r="AF25">
        <f t="shared" si="13"/>
        <v>0</v>
      </c>
      <c r="AM25">
        <f t="shared" si="8"/>
        <v>0.9</v>
      </c>
      <c r="AN25">
        <f t="shared" si="9"/>
        <v>0.14285714285714285</v>
      </c>
    </row>
    <row r="26" spans="1:41" x14ac:dyDescent="0.15">
      <c r="A26" t="s">
        <v>47</v>
      </c>
      <c r="B26" s="1">
        <v>34819</v>
      </c>
      <c r="C26" s="1">
        <v>38721</v>
      </c>
      <c r="D26">
        <v>56.5</v>
      </c>
      <c r="E26">
        <v>57.5</v>
      </c>
      <c r="F26">
        <v>62</v>
      </c>
      <c r="G26">
        <v>65.5</v>
      </c>
      <c r="H26">
        <v>68.5</v>
      </c>
      <c r="I26">
        <v>71</v>
      </c>
      <c r="J26">
        <v>78</v>
      </c>
      <c r="K26">
        <v>81</v>
      </c>
      <c r="L26" t="s">
        <v>146</v>
      </c>
      <c r="M26" s="3">
        <v>0.5</v>
      </c>
      <c r="N26" s="3">
        <v>0.6</v>
      </c>
      <c r="O26">
        <v>0.3</v>
      </c>
      <c r="P26">
        <v>0.2</v>
      </c>
      <c r="Q26">
        <v>0.1</v>
      </c>
      <c r="R26">
        <v>0</v>
      </c>
      <c r="Z26">
        <f t="shared" si="14"/>
        <v>1</v>
      </c>
      <c r="AA26">
        <f t="shared" si="15"/>
        <v>4.5</v>
      </c>
      <c r="AB26">
        <f t="shared" si="16"/>
        <v>3.5</v>
      </c>
      <c r="AC26">
        <f t="shared" si="10"/>
        <v>3</v>
      </c>
      <c r="AD26">
        <f t="shared" si="11"/>
        <v>2.5</v>
      </c>
      <c r="AE26">
        <f t="shared" si="12"/>
        <v>7</v>
      </c>
      <c r="AF26">
        <f t="shared" si="13"/>
        <v>3</v>
      </c>
      <c r="AM26">
        <f t="shared" si="8"/>
        <v>0.28333333333333338</v>
      </c>
      <c r="AN26">
        <f t="shared" si="9"/>
        <v>3.5</v>
      </c>
    </row>
    <row r="27" spans="1:41" x14ac:dyDescent="0.15">
      <c r="A27" t="s">
        <v>52</v>
      </c>
      <c r="B27" s="1">
        <v>34819</v>
      </c>
      <c r="C27" s="1">
        <v>38721</v>
      </c>
      <c r="D27">
        <v>65.5</v>
      </c>
      <c r="E27">
        <v>69.5</v>
      </c>
      <c r="F27">
        <v>74.5</v>
      </c>
      <c r="G27">
        <v>79.5</v>
      </c>
      <c r="H27">
        <v>84</v>
      </c>
      <c r="I27">
        <v>85</v>
      </c>
      <c r="J27">
        <v>89</v>
      </c>
      <c r="K27">
        <v>93.5</v>
      </c>
      <c r="L27" t="s">
        <v>8</v>
      </c>
      <c r="M27" s="3">
        <v>0.5</v>
      </c>
      <c r="N27" s="3">
        <v>0.5</v>
      </c>
      <c r="O27">
        <v>0.3</v>
      </c>
      <c r="P27">
        <v>0.2</v>
      </c>
      <c r="Q27">
        <v>0.1</v>
      </c>
      <c r="R27">
        <v>0.2</v>
      </c>
      <c r="T27">
        <v>20.5</v>
      </c>
      <c r="U27">
        <v>21.2</v>
      </c>
      <c r="V27">
        <v>21</v>
      </c>
      <c r="W27">
        <v>23.6</v>
      </c>
      <c r="X27">
        <v>23.2</v>
      </c>
      <c r="Z27">
        <f t="shared" si="14"/>
        <v>4</v>
      </c>
      <c r="AA27">
        <f t="shared" si="15"/>
        <v>5</v>
      </c>
      <c r="AB27">
        <f t="shared" si="16"/>
        <v>5</v>
      </c>
      <c r="AC27">
        <f t="shared" si="10"/>
        <v>4.5</v>
      </c>
      <c r="AD27">
        <f t="shared" si="11"/>
        <v>1</v>
      </c>
      <c r="AE27">
        <f t="shared" si="12"/>
        <v>4</v>
      </c>
      <c r="AF27">
        <f t="shared" si="13"/>
        <v>4.5</v>
      </c>
      <c r="AH27">
        <f>U27-T27</f>
        <v>0.69999999999999929</v>
      </c>
      <c r="AI27">
        <f>V27-U27</f>
        <v>-0.19999999999999929</v>
      </c>
      <c r="AJ27">
        <f>W27-V27</f>
        <v>2.6000000000000014</v>
      </c>
      <c r="AK27">
        <f>X27-W27</f>
        <v>-0.40000000000000213</v>
      </c>
      <c r="AM27">
        <f t="shared" si="8"/>
        <v>0.3</v>
      </c>
      <c r="AN27">
        <f t="shared" si="9"/>
        <v>4</v>
      </c>
      <c r="AO27">
        <f>AVERAGE(AH27:AL27)</f>
        <v>0.67499999999999982</v>
      </c>
    </row>
    <row r="28" spans="1:41" x14ac:dyDescent="0.15">
      <c r="A28" t="s">
        <v>36</v>
      </c>
      <c r="B28" s="1">
        <v>34819</v>
      </c>
      <c r="C28" s="1">
        <v>38721</v>
      </c>
      <c r="D28">
        <v>40</v>
      </c>
      <c r="E28">
        <v>40</v>
      </c>
      <c r="F28">
        <v>41</v>
      </c>
      <c r="G28">
        <v>41.5</v>
      </c>
      <c r="H28">
        <v>41.5</v>
      </c>
      <c r="I28">
        <v>42</v>
      </c>
      <c r="J28">
        <v>44</v>
      </c>
      <c r="K28">
        <v>44.5</v>
      </c>
      <c r="L28" t="s">
        <v>16</v>
      </c>
      <c r="M28" s="3">
        <v>0.5</v>
      </c>
      <c r="N28" s="3">
        <v>0.3</v>
      </c>
      <c r="O28">
        <v>0.5</v>
      </c>
      <c r="P28">
        <v>0.5</v>
      </c>
      <c r="Q28">
        <v>0.7</v>
      </c>
      <c r="R28">
        <v>0.5</v>
      </c>
      <c r="V28">
        <v>13.2</v>
      </c>
      <c r="W28">
        <v>14.7</v>
      </c>
      <c r="X28">
        <v>14.8</v>
      </c>
      <c r="Z28">
        <f t="shared" si="14"/>
        <v>0</v>
      </c>
      <c r="AA28">
        <f t="shared" si="15"/>
        <v>1</v>
      </c>
      <c r="AB28">
        <f t="shared" si="16"/>
        <v>0.5</v>
      </c>
      <c r="AC28">
        <f t="shared" si="10"/>
        <v>0</v>
      </c>
      <c r="AD28">
        <f t="shared" si="11"/>
        <v>0.5</v>
      </c>
      <c r="AE28">
        <f t="shared" si="12"/>
        <v>2</v>
      </c>
      <c r="AF28">
        <f t="shared" si="13"/>
        <v>0.5</v>
      </c>
      <c r="AJ28">
        <f>W28-V28</f>
        <v>1.5</v>
      </c>
      <c r="AK28">
        <f>X28-W28</f>
        <v>0.10000000000000142</v>
      </c>
      <c r="AM28">
        <f t="shared" si="8"/>
        <v>0.5</v>
      </c>
      <c r="AN28">
        <f t="shared" si="9"/>
        <v>0.6428571428571429</v>
      </c>
      <c r="AO28">
        <f>AVERAGE(AH28:AL28)</f>
        <v>0.80000000000000071</v>
      </c>
    </row>
    <row r="29" spans="1:41" x14ac:dyDescent="0.15">
      <c r="A29" t="s">
        <v>38</v>
      </c>
      <c r="B29" s="1">
        <v>34819</v>
      </c>
      <c r="C29" s="1">
        <v>38721</v>
      </c>
      <c r="D29">
        <v>41</v>
      </c>
      <c r="E29">
        <v>42</v>
      </c>
      <c r="F29">
        <v>44.5</v>
      </c>
      <c r="G29">
        <v>51</v>
      </c>
      <c r="H29">
        <v>50.5</v>
      </c>
      <c r="I29">
        <v>50</v>
      </c>
      <c r="J29">
        <v>53</v>
      </c>
      <c r="K29">
        <v>54.5</v>
      </c>
      <c r="L29" t="s">
        <v>146</v>
      </c>
      <c r="M29" s="3">
        <v>0.5</v>
      </c>
      <c r="N29" s="3">
        <v>0.4</v>
      </c>
      <c r="O29">
        <v>0.5</v>
      </c>
      <c r="P29">
        <v>0.5</v>
      </c>
      <c r="Q29">
        <v>0.4</v>
      </c>
      <c r="R29">
        <v>0</v>
      </c>
      <c r="Z29">
        <f t="shared" si="14"/>
        <v>1</v>
      </c>
      <c r="AA29">
        <f t="shared" si="15"/>
        <v>2.5</v>
      </c>
      <c r="AB29">
        <f t="shared" si="16"/>
        <v>6.5</v>
      </c>
      <c r="AC29">
        <f t="shared" si="10"/>
        <v>-0.5</v>
      </c>
      <c r="AD29">
        <f t="shared" si="11"/>
        <v>-0.5</v>
      </c>
      <c r="AE29">
        <f t="shared" si="12"/>
        <v>3</v>
      </c>
      <c r="AF29">
        <f t="shared" si="13"/>
        <v>1.5</v>
      </c>
      <c r="AM29">
        <f t="shared" si="8"/>
        <v>0.3833333333333333</v>
      </c>
      <c r="AN29">
        <f t="shared" si="9"/>
        <v>1.9285714285714286</v>
      </c>
    </row>
    <row r="30" spans="1:41" x14ac:dyDescent="0.15">
      <c r="A30" t="s">
        <v>33</v>
      </c>
      <c r="B30" s="1">
        <v>34819</v>
      </c>
      <c r="C30" s="1">
        <v>38721</v>
      </c>
      <c r="D30">
        <v>37</v>
      </c>
      <c r="E30">
        <v>37.5</v>
      </c>
      <c r="F30">
        <v>39.5</v>
      </c>
      <c r="G30">
        <v>40.5</v>
      </c>
      <c r="H30">
        <v>41.5</v>
      </c>
      <c r="I30">
        <v>42</v>
      </c>
      <c r="J30">
        <v>43</v>
      </c>
      <c r="K30">
        <v>44.5</v>
      </c>
      <c r="L30" t="s">
        <v>8</v>
      </c>
      <c r="M30" s="3">
        <v>1</v>
      </c>
      <c r="N30" s="3">
        <v>1</v>
      </c>
      <c r="O30">
        <v>1</v>
      </c>
      <c r="P30">
        <v>0.9</v>
      </c>
      <c r="Q30">
        <v>1</v>
      </c>
      <c r="R30">
        <v>1</v>
      </c>
      <c r="Z30">
        <f t="shared" si="14"/>
        <v>0.5</v>
      </c>
      <c r="AA30">
        <f t="shared" si="15"/>
        <v>2</v>
      </c>
      <c r="AB30">
        <f t="shared" si="16"/>
        <v>1</v>
      </c>
      <c r="AC30">
        <f t="shared" si="10"/>
        <v>1</v>
      </c>
      <c r="AD30">
        <f t="shared" si="11"/>
        <v>0.5</v>
      </c>
      <c r="AE30">
        <f t="shared" si="12"/>
        <v>1</v>
      </c>
      <c r="AF30">
        <f t="shared" si="13"/>
        <v>1.5</v>
      </c>
      <c r="AM30">
        <f t="shared" si="8"/>
        <v>0.98333333333333339</v>
      </c>
      <c r="AN30">
        <f t="shared" si="9"/>
        <v>1.0714285714285714</v>
      </c>
    </row>
    <row r="31" spans="1:41" x14ac:dyDescent="0.15">
      <c r="A31" t="s">
        <v>42</v>
      </c>
      <c r="B31" s="1">
        <v>34819</v>
      </c>
      <c r="C31" s="1">
        <v>38721</v>
      </c>
      <c r="D31">
        <v>49</v>
      </c>
      <c r="E31">
        <v>51</v>
      </c>
      <c r="F31">
        <v>55</v>
      </c>
      <c r="G31">
        <v>60.5</v>
      </c>
      <c r="H31">
        <v>63.5</v>
      </c>
      <c r="I31">
        <v>65</v>
      </c>
      <c r="J31">
        <v>67.5</v>
      </c>
      <c r="K31">
        <v>70</v>
      </c>
      <c r="L31" t="s">
        <v>146</v>
      </c>
      <c r="M31" s="3">
        <v>0</v>
      </c>
      <c r="N31" s="3">
        <v>0.1</v>
      </c>
      <c r="O31">
        <v>0</v>
      </c>
      <c r="P31">
        <v>0.1</v>
      </c>
      <c r="Q31">
        <v>0</v>
      </c>
      <c r="R31">
        <v>0</v>
      </c>
      <c r="Z31">
        <f t="shared" si="14"/>
        <v>2</v>
      </c>
      <c r="AA31">
        <f t="shared" si="15"/>
        <v>4</v>
      </c>
      <c r="AB31">
        <f t="shared" si="16"/>
        <v>5.5</v>
      </c>
      <c r="AC31">
        <f t="shared" si="10"/>
        <v>3</v>
      </c>
      <c r="AD31">
        <f t="shared" si="11"/>
        <v>1.5</v>
      </c>
      <c r="AE31">
        <f t="shared" si="12"/>
        <v>2.5</v>
      </c>
      <c r="AF31">
        <f t="shared" si="13"/>
        <v>2.5</v>
      </c>
      <c r="AM31">
        <f t="shared" si="8"/>
        <v>3.3333333333333333E-2</v>
      </c>
      <c r="AN31">
        <f t="shared" si="9"/>
        <v>3</v>
      </c>
    </row>
    <row r="32" spans="1:41" x14ac:dyDescent="0.15">
      <c r="A32" t="s">
        <v>30</v>
      </c>
      <c r="B32" s="1">
        <v>34819</v>
      </c>
      <c r="C32" s="1">
        <v>38721</v>
      </c>
      <c r="D32">
        <v>33.5</v>
      </c>
      <c r="E32">
        <v>34</v>
      </c>
      <c r="F32">
        <v>35</v>
      </c>
      <c r="G32">
        <v>37.5</v>
      </c>
      <c r="H32">
        <v>36.5</v>
      </c>
      <c r="I32">
        <v>37</v>
      </c>
      <c r="J32">
        <v>38</v>
      </c>
      <c r="K32">
        <v>40</v>
      </c>
      <c r="L32" t="s">
        <v>146</v>
      </c>
      <c r="M32" s="3">
        <v>1</v>
      </c>
      <c r="N32" s="3">
        <v>1</v>
      </c>
      <c r="O32">
        <v>1</v>
      </c>
      <c r="P32">
        <v>1</v>
      </c>
      <c r="Q32">
        <v>1</v>
      </c>
      <c r="R32">
        <v>1</v>
      </c>
      <c r="Z32">
        <f t="shared" si="14"/>
        <v>0.5</v>
      </c>
      <c r="AA32">
        <f t="shared" si="15"/>
        <v>1</v>
      </c>
      <c r="AB32">
        <f t="shared" si="16"/>
        <v>2.5</v>
      </c>
      <c r="AC32">
        <f t="shared" si="10"/>
        <v>-1</v>
      </c>
      <c r="AD32">
        <f t="shared" si="11"/>
        <v>0.5</v>
      </c>
      <c r="AE32">
        <f t="shared" si="12"/>
        <v>1</v>
      </c>
      <c r="AF32">
        <f t="shared" si="13"/>
        <v>2</v>
      </c>
      <c r="AM32">
        <f t="shared" si="8"/>
        <v>1</v>
      </c>
      <c r="AN32">
        <f t="shared" si="9"/>
        <v>0.9285714285714286</v>
      </c>
    </row>
    <row r="33" spans="1:41" x14ac:dyDescent="0.15">
      <c r="A33" t="s">
        <v>32</v>
      </c>
      <c r="B33" s="1">
        <v>34819</v>
      </c>
      <c r="C33" s="1">
        <v>38721</v>
      </c>
      <c r="D33">
        <v>34.5</v>
      </c>
      <c r="E33">
        <v>34.5</v>
      </c>
      <c r="F33">
        <v>35.5</v>
      </c>
      <c r="G33">
        <v>36</v>
      </c>
      <c r="H33">
        <v>37.5</v>
      </c>
      <c r="I33">
        <v>43</v>
      </c>
      <c r="J33">
        <v>40.5</v>
      </c>
      <c r="K33">
        <v>42.5</v>
      </c>
      <c r="L33" t="s">
        <v>147</v>
      </c>
      <c r="M33" s="3">
        <v>0.5</v>
      </c>
      <c r="N33" s="3">
        <v>1</v>
      </c>
      <c r="O33">
        <v>1</v>
      </c>
      <c r="P33">
        <v>0.8</v>
      </c>
      <c r="Q33">
        <v>1</v>
      </c>
      <c r="R33">
        <v>1</v>
      </c>
      <c r="Z33">
        <f t="shared" si="14"/>
        <v>0</v>
      </c>
      <c r="AA33">
        <f t="shared" si="15"/>
        <v>1</v>
      </c>
      <c r="AB33">
        <f t="shared" si="16"/>
        <v>0.5</v>
      </c>
      <c r="AC33">
        <f t="shared" si="10"/>
        <v>1.5</v>
      </c>
      <c r="AD33">
        <f t="shared" si="11"/>
        <v>5.5</v>
      </c>
      <c r="AE33">
        <f t="shared" si="12"/>
        <v>-2.5</v>
      </c>
      <c r="AF33">
        <f t="shared" si="13"/>
        <v>2</v>
      </c>
      <c r="AM33">
        <f t="shared" si="8"/>
        <v>0.8833333333333333</v>
      </c>
      <c r="AN33">
        <f t="shared" si="9"/>
        <v>1.1428571428571428</v>
      </c>
    </row>
    <row r="34" spans="1:41" x14ac:dyDescent="0.15">
      <c r="A34" t="s">
        <v>25</v>
      </c>
      <c r="B34" s="1">
        <v>34819</v>
      </c>
      <c r="C34" s="1">
        <v>38721</v>
      </c>
      <c r="D34">
        <v>21.5</v>
      </c>
      <c r="E34">
        <v>23</v>
      </c>
      <c r="F34">
        <v>25</v>
      </c>
      <c r="G34">
        <v>25.5</v>
      </c>
      <c r="H34">
        <v>26.5</v>
      </c>
      <c r="I34">
        <v>28</v>
      </c>
      <c r="J34">
        <v>28</v>
      </c>
      <c r="K34">
        <v>29.5</v>
      </c>
      <c r="L34" t="s">
        <v>16</v>
      </c>
      <c r="M34" s="3">
        <v>1</v>
      </c>
      <c r="N34" s="3">
        <v>1</v>
      </c>
      <c r="O34">
        <v>1</v>
      </c>
      <c r="P34">
        <v>1</v>
      </c>
      <c r="Q34" s="10">
        <v>0.9</v>
      </c>
      <c r="R34" s="10">
        <v>0.9</v>
      </c>
      <c r="Z34">
        <f t="shared" si="14"/>
        <v>1.5</v>
      </c>
      <c r="AA34">
        <f t="shared" si="15"/>
        <v>2</v>
      </c>
      <c r="AB34">
        <f t="shared" si="16"/>
        <v>0.5</v>
      </c>
      <c r="AC34">
        <f t="shared" si="10"/>
        <v>1</v>
      </c>
      <c r="AD34">
        <f t="shared" si="11"/>
        <v>1.5</v>
      </c>
      <c r="AE34">
        <f t="shared" si="12"/>
        <v>0</v>
      </c>
      <c r="AF34">
        <f t="shared" si="13"/>
        <v>1.5</v>
      </c>
      <c r="AM34">
        <f t="shared" si="8"/>
        <v>0.96666666666666679</v>
      </c>
      <c r="AN34">
        <f t="shared" si="9"/>
        <v>1.1428571428571428</v>
      </c>
    </row>
    <row r="35" spans="1:41" x14ac:dyDescent="0.15">
      <c r="A35" t="s">
        <v>160</v>
      </c>
      <c r="B35" s="1">
        <v>34819</v>
      </c>
      <c r="C35" s="1">
        <v>39447</v>
      </c>
      <c r="F35">
        <v>28</v>
      </c>
      <c r="G35">
        <v>31.5</v>
      </c>
      <c r="H35">
        <v>31</v>
      </c>
      <c r="I35">
        <v>31.5</v>
      </c>
      <c r="J35">
        <v>31.5</v>
      </c>
      <c r="K35">
        <v>34.5</v>
      </c>
      <c r="L35" t="s">
        <v>8</v>
      </c>
      <c r="M35" s="3">
        <v>1</v>
      </c>
      <c r="N35" s="3">
        <v>0.8</v>
      </c>
      <c r="O35">
        <v>0.9</v>
      </c>
      <c r="P35">
        <v>1</v>
      </c>
      <c r="Q35" s="10">
        <v>0.3</v>
      </c>
      <c r="R35" s="10">
        <v>0.3</v>
      </c>
      <c r="AB35">
        <f t="shared" si="16"/>
        <v>3.5</v>
      </c>
      <c r="AC35">
        <f t="shared" si="10"/>
        <v>-0.5</v>
      </c>
      <c r="AD35">
        <f t="shared" si="11"/>
        <v>0.5</v>
      </c>
      <c r="AE35">
        <f t="shared" si="12"/>
        <v>0</v>
      </c>
      <c r="AF35">
        <f t="shared" si="13"/>
        <v>3</v>
      </c>
      <c r="AM35">
        <f t="shared" si="8"/>
        <v>0.71666666666666667</v>
      </c>
      <c r="AN35">
        <f t="shared" si="9"/>
        <v>1.3</v>
      </c>
    </row>
    <row r="36" spans="1:41" x14ac:dyDescent="0.15">
      <c r="A36" t="s">
        <v>161</v>
      </c>
      <c r="B36" s="1">
        <v>34819</v>
      </c>
      <c r="C36" s="1">
        <v>39447</v>
      </c>
      <c r="F36">
        <v>23</v>
      </c>
      <c r="G36">
        <v>22</v>
      </c>
      <c r="H36">
        <v>23</v>
      </c>
      <c r="I36">
        <v>23</v>
      </c>
      <c r="J36">
        <v>23</v>
      </c>
      <c r="K36">
        <v>23.5</v>
      </c>
      <c r="L36" t="s">
        <v>8</v>
      </c>
      <c r="M36" s="3">
        <v>1</v>
      </c>
      <c r="N36" s="3">
        <v>1</v>
      </c>
      <c r="O36">
        <v>0.9</v>
      </c>
      <c r="P36">
        <v>0.8</v>
      </c>
      <c r="Q36" s="10">
        <v>1</v>
      </c>
      <c r="R36" s="10">
        <v>1</v>
      </c>
      <c r="AB36">
        <f t="shared" si="16"/>
        <v>-1</v>
      </c>
      <c r="AC36">
        <f t="shared" si="10"/>
        <v>1</v>
      </c>
      <c r="AD36">
        <f t="shared" si="11"/>
        <v>0</v>
      </c>
      <c r="AE36">
        <f t="shared" si="12"/>
        <v>0</v>
      </c>
      <c r="AF36">
        <f t="shared" si="13"/>
        <v>0.5</v>
      </c>
      <c r="AM36">
        <f t="shared" si="8"/>
        <v>0.95000000000000007</v>
      </c>
      <c r="AN36">
        <f t="shared" si="9"/>
        <v>0.1</v>
      </c>
    </row>
    <row r="37" spans="1:41" x14ac:dyDescent="0.15">
      <c r="A37" t="s">
        <v>55</v>
      </c>
      <c r="B37" s="1">
        <v>35246</v>
      </c>
      <c r="C37" s="1">
        <v>38717</v>
      </c>
      <c r="D37">
        <v>52.5</v>
      </c>
      <c r="E37">
        <v>58.5</v>
      </c>
      <c r="F37">
        <v>63</v>
      </c>
      <c r="G37">
        <v>67</v>
      </c>
      <c r="H37">
        <v>72</v>
      </c>
      <c r="I37">
        <v>77</v>
      </c>
      <c r="J37">
        <v>83</v>
      </c>
      <c r="K37">
        <v>87</v>
      </c>
      <c r="L37" t="s">
        <v>10</v>
      </c>
      <c r="M37" s="3">
        <v>0.2</v>
      </c>
      <c r="N37" s="3">
        <v>0.2</v>
      </c>
      <c r="O37">
        <v>0.1</v>
      </c>
      <c r="P37">
        <v>0.3</v>
      </c>
      <c r="Q37" s="10">
        <v>0.2</v>
      </c>
      <c r="R37" s="10">
        <v>0.2</v>
      </c>
      <c r="Z37">
        <f t="shared" si="14"/>
        <v>6</v>
      </c>
      <c r="AA37">
        <f t="shared" si="15"/>
        <v>4.5</v>
      </c>
      <c r="AB37">
        <f t="shared" si="16"/>
        <v>4</v>
      </c>
      <c r="AC37">
        <f t="shared" si="10"/>
        <v>5</v>
      </c>
      <c r="AD37">
        <f t="shared" si="11"/>
        <v>5</v>
      </c>
      <c r="AE37">
        <f t="shared" si="12"/>
        <v>6</v>
      </c>
      <c r="AF37">
        <f t="shared" si="13"/>
        <v>4</v>
      </c>
      <c r="AM37">
        <f t="shared" si="8"/>
        <v>0.19999999999999998</v>
      </c>
      <c r="AN37">
        <f t="shared" si="9"/>
        <v>4.9285714285714288</v>
      </c>
    </row>
    <row r="38" spans="1:41" x14ac:dyDescent="0.15">
      <c r="A38" t="s">
        <v>56</v>
      </c>
      <c r="B38" s="1">
        <v>35246</v>
      </c>
      <c r="C38" s="1">
        <v>38717</v>
      </c>
      <c r="D38">
        <v>8.5</v>
      </c>
      <c r="E38">
        <v>10</v>
      </c>
      <c r="F38">
        <v>11.5</v>
      </c>
      <c r="G38">
        <v>12</v>
      </c>
      <c r="H38">
        <v>13.5</v>
      </c>
      <c r="I38">
        <v>15.5</v>
      </c>
      <c r="J38">
        <v>17</v>
      </c>
      <c r="K38">
        <v>18.5</v>
      </c>
      <c r="L38" t="s">
        <v>15</v>
      </c>
      <c r="M38" s="3">
        <v>1</v>
      </c>
      <c r="N38" s="3">
        <v>1</v>
      </c>
      <c r="O38">
        <v>1</v>
      </c>
      <c r="P38">
        <v>1</v>
      </c>
      <c r="Q38" s="10">
        <v>1</v>
      </c>
      <c r="R38" s="10">
        <v>1</v>
      </c>
      <c r="Z38">
        <f t="shared" si="14"/>
        <v>1.5</v>
      </c>
      <c r="AA38">
        <f t="shared" si="15"/>
        <v>1.5</v>
      </c>
      <c r="AB38">
        <f t="shared" si="16"/>
        <v>0.5</v>
      </c>
      <c r="AC38">
        <f t="shared" si="10"/>
        <v>1.5</v>
      </c>
      <c r="AD38">
        <f t="shared" si="11"/>
        <v>2</v>
      </c>
      <c r="AE38">
        <f t="shared" si="12"/>
        <v>1.5</v>
      </c>
      <c r="AF38">
        <f t="shared" si="13"/>
        <v>1.5</v>
      </c>
      <c r="AM38">
        <f t="shared" si="8"/>
        <v>1</v>
      </c>
      <c r="AN38">
        <f t="shared" si="9"/>
        <v>1.4285714285714286</v>
      </c>
    </row>
    <row r="39" spans="1:41" x14ac:dyDescent="0.15">
      <c r="A39" t="s">
        <v>140</v>
      </c>
      <c r="B39" s="1">
        <v>35246</v>
      </c>
      <c r="C39" s="1">
        <v>38717</v>
      </c>
      <c r="D39">
        <v>55</v>
      </c>
      <c r="E39">
        <v>60</v>
      </c>
      <c r="F39">
        <v>64</v>
      </c>
      <c r="G39">
        <v>68</v>
      </c>
      <c r="H39">
        <v>74.5</v>
      </c>
      <c r="I39">
        <v>76.5</v>
      </c>
      <c r="J39">
        <v>81</v>
      </c>
      <c r="K39">
        <v>80</v>
      </c>
      <c r="L39" t="s">
        <v>11</v>
      </c>
      <c r="M39" s="3">
        <v>0</v>
      </c>
      <c r="N39" s="3">
        <v>0.1</v>
      </c>
      <c r="O39">
        <v>0.1</v>
      </c>
      <c r="P39">
        <v>0.1</v>
      </c>
      <c r="Q39" s="10">
        <v>0.1</v>
      </c>
      <c r="R39" s="10">
        <v>0.1</v>
      </c>
      <c r="Z39">
        <f t="shared" si="14"/>
        <v>5</v>
      </c>
      <c r="AA39">
        <f t="shared" si="15"/>
        <v>4</v>
      </c>
      <c r="AB39">
        <f t="shared" si="16"/>
        <v>4</v>
      </c>
      <c r="AC39">
        <f t="shared" si="10"/>
        <v>6.5</v>
      </c>
      <c r="AD39">
        <f t="shared" si="11"/>
        <v>2</v>
      </c>
      <c r="AE39">
        <f t="shared" si="12"/>
        <v>4.5</v>
      </c>
      <c r="AF39">
        <f t="shared" si="13"/>
        <v>-1</v>
      </c>
      <c r="AM39">
        <f t="shared" si="8"/>
        <v>8.3333333333333329E-2</v>
      </c>
      <c r="AN39">
        <f t="shared" si="9"/>
        <v>3.5714285714285716</v>
      </c>
    </row>
    <row r="40" spans="1:41" x14ac:dyDescent="0.15">
      <c r="A40" t="s">
        <v>141</v>
      </c>
      <c r="B40" s="1">
        <v>35246</v>
      </c>
      <c r="C40" s="1">
        <v>38717</v>
      </c>
      <c r="D40">
        <v>56</v>
      </c>
      <c r="E40">
        <v>67</v>
      </c>
      <c r="F40">
        <v>74.5</v>
      </c>
      <c r="G40">
        <v>78</v>
      </c>
      <c r="H40">
        <v>82</v>
      </c>
      <c r="I40">
        <v>84</v>
      </c>
      <c r="J40">
        <v>89</v>
      </c>
      <c r="K40">
        <v>92</v>
      </c>
      <c r="L40" t="s">
        <v>11</v>
      </c>
      <c r="M40" s="3">
        <v>0</v>
      </c>
      <c r="N40" s="3">
        <v>0</v>
      </c>
      <c r="O40">
        <v>0</v>
      </c>
      <c r="P40">
        <v>0.1</v>
      </c>
      <c r="Q40" s="10">
        <v>0.1</v>
      </c>
      <c r="R40" s="10">
        <v>0.1</v>
      </c>
      <c r="Z40">
        <f t="shared" si="14"/>
        <v>11</v>
      </c>
      <c r="AA40">
        <f t="shared" si="15"/>
        <v>7.5</v>
      </c>
      <c r="AB40">
        <f t="shared" si="16"/>
        <v>3.5</v>
      </c>
      <c r="AC40">
        <f t="shared" si="10"/>
        <v>4</v>
      </c>
      <c r="AD40">
        <f t="shared" si="11"/>
        <v>2</v>
      </c>
      <c r="AE40">
        <f t="shared" si="12"/>
        <v>5</v>
      </c>
      <c r="AF40">
        <f t="shared" si="13"/>
        <v>3</v>
      </c>
      <c r="AM40">
        <f t="shared" si="8"/>
        <v>5.000000000000001E-2</v>
      </c>
      <c r="AN40">
        <f t="shared" si="9"/>
        <v>5.1428571428571432</v>
      </c>
    </row>
    <row r="41" spans="1:41" x14ac:dyDescent="0.15">
      <c r="A41" t="s">
        <v>57</v>
      </c>
      <c r="B41" s="1">
        <v>36616</v>
      </c>
      <c r="C41" s="1">
        <v>38717</v>
      </c>
      <c r="D41">
        <v>41.5</v>
      </c>
      <c r="E41">
        <v>51.5</v>
      </c>
      <c r="F41">
        <v>59.5</v>
      </c>
      <c r="G41">
        <v>65</v>
      </c>
      <c r="H41">
        <v>72</v>
      </c>
      <c r="I41">
        <v>77</v>
      </c>
      <c r="J41">
        <v>82</v>
      </c>
      <c r="K41">
        <v>85</v>
      </c>
      <c r="L41" t="s">
        <v>11</v>
      </c>
      <c r="M41" s="3">
        <v>0</v>
      </c>
      <c r="N41" s="3">
        <v>0</v>
      </c>
      <c r="O41">
        <v>0.1</v>
      </c>
      <c r="P41">
        <v>0.1</v>
      </c>
      <c r="Q41" s="10">
        <v>0.1</v>
      </c>
      <c r="R41" s="10">
        <v>0.1</v>
      </c>
      <c r="S41">
        <v>8</v>
      </c>
      <c r="T41">
        <v>9.6</v>
      </c>
      <c r="U41">
        <v>10.4</v>
      </c>
      <c r="V41">
        <v>11.2</v>
      </c>
      <c r="W41">
        <v>12</v>
      </c>
      <c r="X41">
        <v>12.75</v>
      </c>
      <c r="Y41">
        <v>13.6</v>
      </c>
      <c r="Z41">
        <f t="shared" si="14"/>
        <v>10</v>
      </c>
      <c r="AA41">
        <f t="shared" si="15"/>
        <v>8</v>
      </c>
      <c r="AB41">
        <f t="shared" si="16"/>
        <v>5.5</v>
      </c>
      <c r="AC41">
        <f t="shared" si="10"/>
        <v>7</v>
      </c>
      <c r="AD41">
        <f t="shared" si="11"/>
        <v>5</v>
      </c>
      <c r="AE41">
        <f t="shared" si="12"/>
        <v>5</v>
      </c>
      <c r="AF41">
        <f t="shared" si="13"/>
        <v>3</v>
      </c>
      <c r="AG41">
        <f t="shared" ref="AG41:AL42" si="17">T41-S41</f>
        <v>1.5999999999999996</v>
      </c>
      <c r="AH41">
        <f t="shared" si="17"/>
        <v>0.80000000000000071</v>
      </c>
      <c r="AI41">
        <f t="shared" si="17"/>
        <v>0.79999999999999893</v>
      </c>
      <c r="AJ41">
        <f t="shared" si="17"/>
        <v>0.80000000000000071</v>
      </c>
      <c r="AK41">
        <f t="shared" si="17"/>
        <v>0.75</v>
      </c>
      <c r="AL41">
        <f t="shared" si="17"/>
        <v>0.84999999999999964</v>
      </c>
      <c r="AM41">
        <f t="shared" si="8"/>
        <v>6.6666666666666666E-2</v>
      </c>
      <c r="AN41">
        <f t="shared" si="9"/>
        <v>6.2142857142857144</v>
      </c>
      <c r="AO41">
        <f>AVERAGE(AH41:AL41)</f>
        <v>0.8</v>
      </c>
    </row>
    <row r="42" spans="1:41" x14ac:dyDescent="0.15">
      <c r="A42" t="s">
        <v>58</v>
      </c>
      <c r="B42" s="1">
        <v>36616</v>
      </c>
      <c r="C42" s="1">
        <v>38717</v>
      </c>
      <c r="D42">
        <v>23</v>
      </c>
      <c r="E42">
        <v>31</v>
      </c>
      <c r="F42">
        <v>37.5</v>
      </c>
      <c r="G42">
        <v>42</v>
      </c>
      <c r="H42">
        <v>48.5</v>
      </c>
      <c r="I42">
        <v>55</v>
      </c>
      <c r="J42">
        <v>60</v>
      </c>
      <c r="K42">
        <v>64.5</v>
      </c>
      <c r="L42" t="s">
        <v>11</v>
      </c>
      <c r="M42" s="3">
        <v>0.2</v>
      </c>
      <c r="N42" s="3">
        <v>0.3</v>
      </c>
      <c r="O42">
        <v>0.5</v>
      </c>
      <c r="P42">
        <v>0.4</v>
      </c>
      <c r="Q42" s="10">
        <v>0</v>
      </c>
      <c r="R42" s="10">
        <v>0</v>
      </c>
      <c r="S42">
        <v>5.3</v>
      </c>
      <c r="T42">
        <v>7</v>
      </c>
      <c r="U42">
        <v>8.25</v>
      </c>
      <c r="V42">
        <v>8.6</v>
      </c>
      <c r="W42">
        <v>9.6</v>
      </c>
      <c r="X42">
        <v>10.3</v>
      </c>
      <c r="Y42">
        <v>11.2</v>
      </c>
      <c r="Z42">
        <f t="shared" si="14"/>
        <v>8</v>
      </c>
      <c r="AA42">
        <f t="shared" si="15"/>
        <v>6.5</v>
      </c>
      <c r="AB42">
        <f t="shared" si="16"/>
        <v>4.5</v>
      </c>
      <c r="AC42">
        <f t="shared" si="10"/>
        <v>6.5</v>
      </c>
      <c r="AD42">
        <f t="shared" si="11"/>
        <v>6.5</v>
      </c>
      <c r="AE42">
        <f t="shared" si="12"/>
        <v>5</v>
      </c>
      <c r="AF42">
        <f t="shared" si="13"/>
        <v>4.5</v>
      </c>
      <c r="AG42">
        <f t="shared" si="17"/>
        <v>1.7000000000000002</v>
      </c>
      <c r="AH42">
        <f t="shared" si="17"/>
        <v>1.25</v>
      </c>
      <c r="AI42">
        <f t="shared" si="17"/>
        <v>0.34999999999999964</v>
      </c>
      <c r="AJ42">
        <f t="shared" si="17"/>
        <v>1</v>
      </c>
      <c r="AK42">
        <f t="shared" si="17"/>
        <v>0.70000000000000107</v>
      </c>
      <c r="AL42">
        <f t="shared" si="17"/>
        <v>0.89999999999999858</v>
      </c>
      <c r="AM42">
        <f t="shared" si="8"/>
        <v>0.23333333333333331</v>
      </c>
      <c r="AN42">
        <f t="shared" si="9"/>
        <v>5.9285714285714288</v>
      </c>
      <c r="AO42">
        <f>AVERAGE(AH42:AL42)</f>
        <v>0.83999999999999986</v>
      </c>
    </row>
    <row r="43" spans="1:41" x14ac:dyDescent="0.15">
      <c r="A43" t="s">
        <v>59</v>
      </c>
      <c r="B43" s="1">
        <v>36616</v>
      </c>
      <c r="C43" s="1">
        <v>38717</v>
      </c>
      <c r="D43">
        <v>8.5</v>
      </c>
      <c r="E43">
        <v>8.5</v>
      </c>
      <c r="F43">
        <v>12</v>
      </c>
      <c r="G43">
        <v>14</v>
      </c>
      <c r="H43">
        <v>17.5</v>
      </c>
      <c r="I43">
        <v>21</v>
      </c>
      <c r="L43" t="s">
        <v>12</v>
      </c>
      <c r="M43" s="3">
        <v>0</v>
      </c>
      <c r="N43" s="3">
        <v>0</v>
      </c>
      <c r="O43">
        <v>0.2</v>
      </c>
      <c r="P43">
        <v>0.2</v>
      </c>
      <c r="S43">
        <v>2.5</v>
      </c>
      <c r="T43">
        <v>2.8</v>
      </c>
      <c r="U43">
        <v>3.45</v>
      </c>
      <c r="V43">
        <v>3.9</v>
      </c>
      <c r="W43">
        <v>4.5999999999999996</v>
      </c>
      <c r="X43">
        <v>4.8</v>
      </c>
      <c r="Z43">
        <f t="shared" si="14"/>
        <v>0</v>
      </c>
      <c r="AA43">
        <f t="shared" si="15"/>
        <v>3.5</v>
      </c>
      <c r="AB43">
        <f t="shared" si="16"/>
        <v>2</v>
      </c>
      <c r="AC43">
        <f t="shared" si="10"/>
        <v>3.5</v>
      </c>
      <c r="AD43">
        <f t="shared" ref="AD43:AD74" si="18">I43-H43</f>
        <v>3.5</v>
      </c>
      <c r="AG43">
        <f>T43-S43</f>
        <v>0.29999999999999982</v>
      </c>
      <c r="AH43">
        <f>U43-T43</f>
        <v>0.65000000000000036</v>
      </c>
      <c r="AI43">
        <f>V43-U43</f>
        <v>0.44999999999999973</v>
      </c>
      <c r="AJ43">
        <f>W43-V43</f>
        <v>0.69999999999999973</v>
      </c>
      <c r="AK43">
        <f>X43-W43</f>
        <v>0.20000000000000018</v>
      </c>
      <c r="AM43">
        <f t="shared" si="8"/>
        <v>0.1</v>
      </c>
      <c r="AN43">
        <f t="shared" si="9"/>
        <v>2.5</v>
      </c>
      <c r="AO43">
        <f>AVERAGE(AH43:AL43)</f>
        <v>0.5</v>
      </c>
    </row>
    <row r="44" spans="1:41" x14ac:dyDescent="0.15">
      <c r="A44" t="s">
        <v>60</v>
      </c>
      <c r="B44" s="1">
        <v>36616</v>
      </c>
      <c r="C44" s="1">
        <v>38717</v>
      </c>
      <c r="D44">
        <v>7.5</v>
      </c>
      <c r="E44">
        <v>10.5</v>
      </c>
      <c r="F44">
        <v>16.5</v>
      </c>
      <c r="G44">
        <v>20</v>
      </c>
      <c r="H44">
        <v>23.5</v>
      </c>
      <c r="I44">
        <v>28</v>
      </c>
      <c r="J44">
        <v>32.5</v>
      </c>
      <c r="K44">
        <v>37</v>
      </c>
      <c r="L44" t="s">
        <v>11</v>
      </c>
      <c r="M44" s="3">
        <v>0</v>
      </c>
      <c r="N44" s="3">
        <v>0.1</v>
      </c>
      <c r="O44">
        <v>0.1</v>
      </c>
      <c r="P44">
        <v>0.4</v>
      </c>
      <c r="Q44">
        <v>0.4</v>
      </c>
      <c r="R44">
        <v>0.3</v>
      </c>
      <c r="Z44">
        <f t="shared" si="14"/>
        <v>3</v>
      </c>
      <c r="AA44">
        <f t="shared" si="15"/>
        <v>6</v>
      </c>
      <c r="AB44">
        <f t="shared" si="16"/>
        <v>3.5</v>
      </c>
      <c r="AC44">
        <f t="shared" si="10"/>
        <v>3.5</v>
      </c>
      <c r="AD44">
        <f t="shared" si="18"/>
        <v>4.5</v>
      </c>
      <c r="AE44">
        <f t="shared" ref="AE44:AF46" si="19">J44-I44</f>
        <v>4.5</v>
      </c>
      <c r="AF44">
        <f t="shared" si="19"/>
        <v>4.5</v>
      </c>
      <c r="AM44">
        <f t="shared" si="8"/>
        <v>0.21666666666666667</v>
      </c>
      <c r="AN44">
        <f t="shared" si="9"/>
        <v>4.2142857142857144</v>
      </c>
    </row>
    <row r="45" spans="1:41" x14ac:dyDescent="0.15">
      <c r="A45" t="s">
        <v>61</v>
      </c>
      <c r="B45" s="1">
        <v>36616</v>
      </c>
      <c r="C45" s="1">
        <v>38717</v>
      </c>
      <c r="D45">
        <v>7.5</v>
      </c>
      <c r="E45">
        <v>10.5</v>
      </c>
      <c r="F45">
        <v>16.5</v>
      </c>
      <c r="G45">
        <v>19.5</v>
      </c>
      <c r="H45">
        <v>23.5</v>
      </c>
      <c r="I45">
        <v>28</v>
      </c>
      <c r="J45">
        <v>34</v>
      </c>
      <c r="K45">
        <v>40.5</v>
      </c>
      <c r="L45" t="s">
        <v>12</v>
      </c>
      <c r="M45" s="3">
        <v>0.5</v>
      </c>
      <c r="N45" s="3">
        <v>0.3</v>
      </c>
      <c r="O45">
        <v>0.8</v>
      </c>
      <c r="P45">
        <v>0.6</v>
      </c>
      <c r="Q45">
        <v>0.4</v>
      </c>
      <c r="R45">
        <v>0.4</v>
      </c>
      <c r="Z45">
        <f t="shared" si="14"/>
        <v>3</v>
      </c>
      <c r="AA45">
        <f t="shared" si="15"/>
        <v>6</v>
      </c>
      <c r="AB45">
        <f t="shared" si="16"/>
        <v>3</v>
      </c>
      <c r="AC45">
        <f t="shared" si="10"/>
        <v>4</v>
      </c>
      <c r="AD45">
        <f t="shared" si="18"/>
        <v>4.5</v>
      </c>
      <c r="AE45">
        <f t="shared" si="19"/>
        <v>6</v>
      </c>
      <c r="AF45">
        <f t="shared" si="19"/>
        <v>6.5</v>
      </c>
      <c r="AM45">
        <f t="shared" si="8"/>
        <v>0.5</v>
      </c>
      <c r="AN45">
        <f t="shared" si="9"/>
        <v>4.7142857142857144</v>
      </c>
    </row>
    <row r="46" spans="1:41" x14ac:dyDescent="0.15">
      <c r="A46" t="s">
        <v>62</v>
      </c>
      <c r="B46" s="1">
        <v>36616</v>
      </c>
      <c r="C46" s="1">
        <v>38717</v>
      </c>
      <c r="D46">
        <v>21</v>
      </c>
      <c r="E46">
        <v>29</v>
      </c>
      <c r="F46">
        <v>35</v>
      </c>
      <c r="G46">
        <v>43</v>
      </c>
      <c r="H46">
        <v>43.5</v>
      </c>
      <c r="I46">
        <v>50</v>
      </c>
      <c r="J46">
        <v>56.5</v>
      </c>
      <c r="K46">
        <v>65</v>
      </c>
      <c r="L46" t="s">
        <v>12</v>
      </c>
      <c r="M46" s="3">
        <v>0</v>
      </c>
      <c r="N46" s="3">
        <v>0</v>
      </c>
      <c r="O46">
        <v>0</v>
      </c>
      <c r="P46">
        <v>0.1</v>
      </c>
      <c r="Q46">
        <v>0.1</v>
      </c>
      <c r="R46">
        <v>0.1</v>
      </c>
      <c r="Z46">
        <f t="shared" si="14"/>
        <v>8</v>
      </c>
      <c r="AA46">
        <f t="shared" si="15"/>
        <v>6</v>
      </c>
      <c r="AB46">
        <f t="shared" si="16"/>
        <v>8</v>
      </c>
      <c r="AC46">
        <f t="shared" si="10"/>
        <v>0.5</v>
      </c>
      <c r="AD46">
        <f t="shared" si="18"/>
        <v>6.5</v>
      </c>
      <c r="AE46">
        <f t="shared" si="19"/>
        <v>6.5</v>
      </c>
      <c r="AF46">
        <f t="shared" si="19"/>
        <v>8.5</v>
      </c>
      <c r="AM46">
        <f t="shared" si="8"/>
        <v>5.000000000000001E-2</v>
      </c>
      <c r="AN46">
        <f t="shared" si="9"/>
        <v>6.2857142857142856</v>
      </c>
    </row>
    <row r="47" spans="1:41" x14ac:dyDescent="0.15">
      <c r="A47" t="s">
        <v>63</v>
      </c>
      <c r="B47" s="1">
        <v>36616</v>
      </c>
      <c r="C47" s="1">
        <v>38717</v>
      </c>
      <c r="D47">
        <v>3.5</v>
      </c>
      <c r="E47">
        <v>8</v>
      </c>
      <c r="F47">
        <v>9.5</v>
      </c>
      <c r="G47">
        <v>10.5</v>
      </c>
      <c r="H47">
        <v>12.5</v>
      </c>
      <c r="I47">
        <v>15</v>
      </c>
      <c r="L47" t="s">
        <v>10</v>
      </c>
      <c r="N47" s="3">
        <v>0</v>
      </c>
      <c r="O47">
        <v>0.4</v>
      </c>
      <c r="P47">
        <v>0.7</v>
      </c>
      <c r="Z47">
        <f t="shared" si="14"/>
        <v>4.5</v>
      </c>
      <c r="AA47">
        <f t="shared" si="15"/>
        <v>1.5</v>
      </c>
      <c r="AB47">
        <f t="shared" si="16"/>
        <v>1</v>
      </c>
      <c r="AC47">
        <f t="shared" si="10"/>
        <v>2</v>
      </c>
      <c r="AD47">
        <f t="shared" si="18"/>
        <v>2.5</v>
      </c>
      <c r="AM47">
        <f t="shared" si="8"/>
        <v>0.3666666666666667</v>
      </c>
      <c r="AN47">
        <f t="shared" si="9"/>
        <v>2.2999999999999998</v>
      </c>
    </row>
    <row r="48" spans="1:41" x14ac:dyDescent="0.15">
      <c r="A48" t="s">
        <v>64</v>
      </c>
      <c r="B48" s="1">
        <v>36616</v>
      </c>
      <c r="C48" s="1">
        <v>38717</v>
      </c>
      <c r="D48">
        <v>7</v>
      </c>
      <c r="E48">
        <v>10</v>
      </c>
      <c r="F48">
        <v>11.5</v>
      </c>
      <c r="G48">
        <v>13</v>
      </c>
      <c r="H48">
        <v>13.5</v>
      </c>
      <c r="I48">
        <v>15.5</v>
      </c>
      <c r="J48">
        <v>17</v>
      </c>
      <c r="K48">
        <v>19</v>
      </c>
      <c r="L48" t="s">
        <v>10</v>
      </c>
      <c r="M48" s="3">
        <v>0</v>
      </c>
      <c r="N48" s="3">
        <v>0.1</v>
      </c>
      <c r="O48">
        <v>0.2</v>
      </c>
      <c r="P48">
        <v>0.3</v>
      </c>
      <c r="Q48">
        <v>0.4</v>
      </c>
      <c r="R48">
        <v>0.4</v>
      </c>
      <c r="Z48">
        <f t="shared" si="14"/>
        <v>3</v>
      </c>
      <c r="AA48">
        <f t="shared" si="15"/>
        <v>1.5</v>
      </c>
      <c r="AB48">
        <f t="shared" si="16"/>
        <v>1.5</v>
      </c>
      <c r="AC48">
        <f t="shared" ref="AC48:AC79" si="20">H48-G48</f>
        <v>0.5</v>
      </c>
      <c r="AD48">
        <f t="shared" si="18"/>
        <v>2</v>
      </c>
      <c r="AE48">
        <f>J48-I48</f>
        <v>1.5</v>
      </c>
      <c r="AF48">
        <f>K48-J48</f>
        <v>2</v>
      </c>
      <c r="AM48">
        <f t="shared" si="8"/>
        <v>0.23333333333333331</v>
      </c>
      <c r="AN48">
        <f t="shared" si="9"/>
        <v>1.7142857142857142</v>
      </c>
    </row>
    <row r="49" spans="1:74" x14ac:dyDescent="0.15">
      <c r="A49" t="s">
        <v>65</v>
      </c>
      <c r="B49" s="1">
        <v>36616</v>
      </c>
      <c r="C49" s="1">
        <v>38717</v>
      </c>
      <c r="D49">
        <v>13</v>
      </c>
      <c r="E49">
        <v>20</v>
      </c>
      <c r="F49">
        <v>25</v>
      </c>
      <c r="G49">
        <v>26</v>
      </c>
      <c r="H49">
        <v>29</v>
      </c>
      <c r="I49">
        <v>31</v>
      </c>
      <c r="J49">
        <v>35</v>
      </c>
      <c r="K49">
        <v>39</v>
      </c>
      <c r="L49" t="s">
        <v>10</v>
      </c>
      <c r="M49" s="3">
        <v>0.2</v>
      </c>
      <c r="N49" s="3">
        <v>0.1</v>
      </c>
      <c r="O49">
        <v>0.1</v>
      </c>
      <c r="P49">
        <v>0.2</v>
      </c>
      <c r="Q49">
        <v>0.2</v>
      </c>
      <c r="R49">
        <v>0.2</v>
      </c>
      <c r="Z49">
        <f t="shared" si="14"/>
        <v>7</v>
      </c>
      <c r="AA49">
        <f t="shared" si="15"/>
        <v>5</v>
      </c>
      <c r="AB49">
        <f t="shared" si="16"/>
        <v>1</v>
      </c>
      <c r="AC49">
        <f t="shared" si="20"/>
        <v>3</v>
      </c>
      <c r="AD49">
        <f t="shared" si="18"/>
        <v>2</v>
      </c>
      <c r="AE49">
        <f>J49-I49</f>
        <v>4</v>
      </c>
      <c r="AF49">
        <f>K49-J49</f>
        <v>4</v>
      </c>
      <c r="AM49">
        <f t="shared" si="8"/>
        <v>0.16666666666666666</v>
      </c>
      <c r="AN49">
        <f t="shared" si="9"/>
        <v>3.7142857142857144</v>
      </c>
    </row>
    <row r="50" spans="1:74" x14ac:dyDescent="0.15">
      <c r="A50" t="s">
        <v>66</v>
      </c>
      <c r="B50" s="1">
        <v>36616</v>
      </c>
      <c r="C50" s="1">
        <v>38717</v>
      </c>
      <c r="D50">
        <v>7</v>
      </c>
      <c r="E50">
        <v>10</v>
      </c>
      <c r="F50">
        <v>10.5</v>
      </c>
      <c r="G50">
        <v>10.5</v>
      </c>
      <c r="H50">
        <v>11</v>
      </c>
      <c r="I50">
        <v>11.5</v>
      </c>
      <c r="L50" t="s">
        <v>10</v>
      </c>
      <c r="M50" s="3">
        <v>0.2</v>
      </c>
      <c r="N50" s="3">
        <v>0.2</v>
      </c>
      <c r="O50">
        <v>0.6</v>
      </c>
      <c r="P50">
        <v>1</v>
      </c>
      <c r="Z50">
        <f t="shared" si="14"/>
        <v>3</v>
      </c>
      <c r="AA50">
        <f t="shared" si="15"/>
        <v>0.5</v>
      </c>
      <c r="AB50">
        <f t="shared" si="16"/>
        <v>0</v>
      </c>
      <c r="AC50">
        <f t="shared" si="20"/>
        <v>0.5</v>
      </c>
      <c r="AD50">
        <f t="shared" si="18"/>
        <v>0.5</v>
      </c>
      <c r="AM50">
        <f t="shared" si="8"/>
        <v>0.5</v>
      </c>
      <c r="AN50">
        <f t="shared" si="9"/>
        <v>0.9</v>
      </c>
    </row>
    <row r="51" spans="1:74" x14ac:dyDescent="0.15">
      <c r="A51" t="s">
        <v>67</v>
      </c>
      <c r="B51" s="1">
        <v>36616</v>
      </c>
      <c r="C51" s="1">
        <v>38717</v>
      </c>
      <c r="D51">
        <v>7.8</v>
      </c>
      <c r="E51">
        <v>11.5</v>
      </c>
      <c r="F51">
        <v>13</v>
      </c>
      <c r="G51">
        <v>14</v>
      </c>
      <c r="H51">
        <v>15</v>
      </c>
      <c r="I51">
        <v>16</v>
      </c>
      <c r="J51">
        <v>19.5</v>
      </c>
      <c r="K51">
        <v>23</v>
      </c>
      <c r="L51" t="s">
        <v>10</v>
      </c>
      <c r="M51" s="3">
        <v>0</v>
      </c>
      <c r="N51" s="3">
        <v>0.1</v>
      </c>
      <c r="O51">
        <v>0.3</v>
      </c>
      <c r="P51">
        <v>0.8</v>
      </c>
      <c r="Q51">
        <v>0.8</v>
      </c>
      <c r="R51">
        <v>0.8</v>
      </c>
      <c r="S51">
        <v>3.2</v>
      </c>
      <c r="T51">
        <v>3.6</v>
      </c>
      <c r="U51">
        <v>4</v>
      </c>
      <c r="V51">
        <v>4.2</v>
      </c>
      <c r="W51">
        <v>4.7</v>
      </c>
      <c r="X51">
        <v>5.8</v>
      </c>
      <c r="Y51">
        <v>6.2</v>
      </c>
      <c r="Z51">
        <f t="shared" si="14"/>
        <v>3.7</v>
      </c>
      <c r="AA51">
        <f t="shared" si="15"/>
        <v>1.5</v>
      </c>
      <c r="AB51">
        <f t="shared" si="16"/>
        <v>1</v>
      </c>
      <c r="AC51">
        <f t="shared" si="20"/>
        <v>1</v>
      </c>
      <c r="AD51">
        <f t="shared" si="18"/>
        <v>1</v>
      </c>
      <c r="AE51">
        <f>J51-I51</f>
        <v>3.5</v>
      </c>
      <c r="AF51">
        <f>K51-J51</f>
        <v>3.5</v>
      </c>
      <c r="AG51">
        <f t="shared" ref="AG51:AL51" si="21">T51-S51</f>
        <v>0.39999999999999991</v>
      </c>
      <c r="AH51">
        <f t="shared" si="21"/>
        <v>0.39999999999999991</v>
      </c>
      <c r="AI51">
        <f t="shared" si="21"/>
        <v>0.20000000000000018</v>
      </c>
      <c r="AJ51">
        <f t="shared" si="21"/>
        <v>0.5</v>
      </c>
      <c r="AK51">
        <f t="shared" si="21"/>
        <v>1.0999999999999996</v>
      </c>
      <c r="AL51">
        <f t="shared" si="21"/>
        <v>0.40000000000000036</v>
      </c>
      <c r="AM51">
        <f t="shared" si="8"/>
        <v>0.46666666666666662</v>
      </c>
      <c r="AN51">
        <f t="shared" si="9"/>
        <v>2.1714285714285713</v>
      </c>
      <c r="AO51">
        <f>AVERAGE(AH51:AL51)</f>
        <v>0.52</v>
      </c>
    </row>
    <row r="52" spans="1:74" x14ac:dyDescent="0.15">
      <c r="A52" t="s">
        <v>68</v>
      </c>
      <c r="B52" s="1">
        <v>36616</v>
      </c>
      <c r="C52" s="1">
        <v>38717</v>
      </c>
      <c r="D52">
        <v>8</v>
      </c>
      <c r="E52">
        <v>11</v>
      </c>
      <c r="F52">
        <v>13</v>
      </c>
      <c r="G52">
        <v>14</v>
      </c>
      <c r="H52">
        <v>16</v>
      </c>
      <c r="I52">
        <v>18</v>
      </c>
      <c r="L52" t="s">
        <v>10</v>
      </c>
      <c r="M52" s="3">
        <v>0.2</v>
      </c>
      <c r="N52" s="3">
        <v>0.1</v>
      </c>
      <c r="O52">
        <v>0.1</v>
      </c>
      <c r="P52">
        <v>0.7</v>
      </c>
      <c r="Z52">
        <f t="shared" si="14"/>
        <v>3</v>
      </c>
      <c r="AA52">
        <f t="shared" si="15"/>
        <v>2</v>
      </c>
      <c r="AB52">
        <f t="shared" si="16"/>
        <v>1</v>
      </c>
      <c r="AC52">
        <f t="shared" si="20"/>
        <v>2</v>
      </c>
      <c r="AD52">
        <f t="shared" si="18"/>
        <v>2</v>
      </c>
      <c r="AM52">
        <f t="shared" si="8"/>
        <v>0.27500000000000002</v>
      </c>
      <c r="AN52">
        <f t="shared" si="9"/>
        <v>2</v>
      </c>
    </row>
    <row r="53" spans="1:74" x14ac:dyDescent="0.15">
      <c r="A53" t="s">
        <v>69</v>
      </c>
      <c r="B53" s="1">
        <v>36616</v>
      </c>
      <c r="C53" s="1">
        <v>38717</v>
      </c>
      <c r="D53">
        <v>15</v>
      </c>
      <c r="E53">
        <v>24.5</v>
      </c>
      <c r="F53">
        <v>33.520000000000003</v>
      </c>
      <c r="G53">
        <v>37</v>
      </c>
      <c r="H53">
        <v>40</v>
      </c>
      <c r="I53">
        <v>40.5</v>
      </c>
      <c r="J53">
        <v>45</v>
      </c>
      <c r="K53">
        <v>47</v>
      </c>
      <c r="L53" t="s">
        <v>10</v>
      </c>
      <c r="M53" s="3">
        <v>0</v>
      </c>
      <c r="N53" s="3">
        <v>0.1</v>
      </c>
      <c r="O53">
        <v>0.1</v>
      </c>
      <c r="P53">
        <v>0.2</v>
      </c>
      <c r="Q53">
        <v>0.3</v>
      </c>
      <c r="R53">
        <v>0.3</v>
      </c>
      <c r="Z53">
        <f t="shared" si="14"/>
        <v>9.5</v>
      </c>
      <c r="AA53">
        <f t="shared" si="15"/>
        <v>9.0200000000000031</v>
      </c>
      <c r="AB53">
        <f t="shared" si="16"/>
        <v>3.4799999999999969</v>
      </c>
      <c r="AC53">
        <f t="shared" si="20"/>
        <v>3</v>
      </c>
      <c r="AD53">
        <f t="shared" si="18"/>
        <v>0.5</v>
      </c>
      <c r="AE53">
        <f>J53-I53</f>
        <v>4.5</v>
      </c>
      <c r="AF53">
        <f>K53-J53</f>
        <v>2</v>
      </c>
      <c r="AM53">
        <f t="shared" si="8"/>
        <v>0.16666666666666666</v>
      </c>
      <c r="AN53">
        <f t="shared" si="9"/>
        <v>4.5714285714285712</v>
      </c>
    </row>
    <row r="54" spans="1:74" x14ac:dyDescent="0.15">
      <c r="A54" t="s">
        <v>70</v>
      </c>
      <c r="B54" s="1">
        <v>36616</v>
      </c>
      <c r="C54" s="1">
        <v>38717</v>
      </c>
      <c r="D54">
        <v>5</v>
      </c>
      <c r="E54">
        <v>7.5</v>
      </c>
      <c r="F54">
        <v>9.5</v>
      </c>
      <c r="G54">
        <v>11</v>
      </c>
      <c r="H54">
        <v>13.5</v>
      </c>
      <c r="I54">
        <v>16</v>
      </c>
      <c r="L54" t="s">
        <v>10</v>
      </c>
      <c r="M54" s="3">
        <v>0.5</v>
      </c>
      <c r="N54" s="3">
        <v>0.4</v>
      </c>
      <c r="O54">
        <v>0.7</v>
      </c>
      <c r="P54">
        <v>0.9</v>
      </c>
      <c r="Z54">
        <f t="shared" si="14"/>
        <v>2.5</v>
      </c>
      <c r="AA54">
        <f t="shared" si="15"/>
        <v>2</v>
      </c>
      <c r="AB54">
        <f t="shared" si="16"/>
        <v>1.5</v>
      </c>
      <c r="AC54">
        <f t="shared" si="20"/>
        <v>2.5</v>
      </c>
      <c r="AD54">
        <f t="shared" si="18"/>
        <v>2.5</v>
      </c>
      <c r="AM54">
        <f t="shared" si="8"/>
        <v>0.625</v>
      </c>
      <c r="AN54">
        <f t="shared" si="9"/>
        <v>2.2000000000000002</v>
      </c>
    </row>
    <row r="55" spans="1:74" x14ac:dyDescent="0.15">
      <c r="A55" t="s">
        <v>71</v>
      </c>
      <c r="B55" s="1">
        <v>36616</v>
      </c>
      <c r="C55" s="1">
        <v>38717</v>
      </c>
      <c r="D55">
        <v>8.8000000000000007</v>
      </c>
      <c r="E55">
        <v>10.5</v>
      </c>
      <c r="F55">
        <v>10.5</v>
      </c>
      <c r="G55">
        <v>12</v>
      </c>
      <c r="H55">
        <v>12</v>
      </c>
      <c r="I55">
        <v>12.5</v>
      </c>
      <c r="J55">
        <v>13</v>
      </c>
      <c r="K55">
        <v>13</v>
      </c>
      <c r="L55" t="s">
        <v>8</v>
      </c>
      <c r="M55" s="3">
        <v>0</v>
      </c>
      <c r="N55" s="3">
        <v>0</v>
      </c>
      <c r="O55">
        <v>0.6</v>
      </c>
      <c r="P55">
        <v>0.6</v>
      </c>
      <c r="Q55">
        <v>0.6</v>
      </c>
      <c r="R55">
        <v>0.9</v>
      </c>
      <c r="Z55">
        <f t="shared" si="14"/>
        <v>1.6999999999999993</v>
      </c>
      <c r="AA55">
        <f t="shared" si="15"/>
        <v>0</v>
      </c>
      <c r="AB55">
        <f t="shared" si="16"/>
        <v>1.5</v>
      </c>
      <c r="AC55">
        <f t="shared" si="20"/>
        <v>0</v>
      </c>
      <c r="AD55">
        <f t="shared" si="18"/>
        <v>0.5</v>
      </c>
      <c r="AE55">
        <f>J55-I55</f>
        <v>0.5</v>
      </c>
      <c r="AF55">
        <f>K55-J55</f>
        <v>0</v>
      </c>
      <c r="AM55">
        <f t="shared" si="8"/>
        <v>0.44999999999999996</v>
      </c>
      <c r="AN55">
        <f t="shared" si="9"/>
        <v>0.59999999999999987</v>
      </c>
    </row>
    <row r="56" spans="1:74" x14ac:dyDescent="0.15">
      <c r="A56" t="s">
        <v>72</v>
      </c>
      <c r="B56" s="1">
        <v>36616</v>
      </c>
      <c r="C56" s="1">
        <v>38717</v>
      </c>
      <c r="D56">
        <v>9.1999999999999993</v>
      </c>
      <c r="E56">
        <v>8.5</v>
      </c>
      <c r="F56">
        <v>9</v>
      </c>
      <c r="G56">
        <v>8.5</v>
      </c>
      <c r="H56">
        <v>10</v>
      </c>
      <c r="I56">
        <v>9.5</v>
      </c>
      <c r="K56" t="s">
        <v>247</v>
      </c>
      <c r="L56" t="s">
        <v>8</v>
      </c>
      <c r="M56" s="3">
        <v>0</v>
      </c>
      <c r="N56" s="3">
        <v>0.1</v>
      </c>
      <c r="O56">
        <v>0.7</v>
      </c>
      <c r="P56">
        <v>0.9</v>
      </c>
      <c r="Z56">
        <f t="shared" si="14"/>
        <v>-0.69999999999999929</v>
      </c>
      <c r="AA56">
        <f t="shared" si="15"/>
        <v>0.5</v>
      </c>
      <c r="AB56">
        <f t="shared" si="16"/>
        <v>-0.5</v>
      </c>
      <c r="AC56">
        <f t="shared" si="20"/>
        <v>1.5</v>
      </c>
      <c r="AD56">
        <f t="shared" si="18"/>
        <v>-0.5</v>
      </c>
      <c r="AM56">
        <f t="shared" si="8"/>
        <v>0.42499999999999999</v>
      </c>
      <c r="AN56">
        <f t="shared" si="9"/>
        <v>6.0000000000000143E-2</v>
      </c>
    </row>
    <row r="57" spans="1:74" x14ac:dyDescent="0.15">
      <c r="A57" t="s">
        <v>73</v>
      </c>
      <c r="B57" s="1">
        <v>36616</v>
      </c>
      <c r="C57" s="1">
        <v>38717</v>
      </c>
      <c r="D57">
        <v>10.5</v>
      </c>
      <c r="E57">
        <v>17.5</v>
      </c>
      <c r="F57">
        <v>24.5</v>
      </c>
      <c r="G57">
        <v>27.5</v>
      </c>
      <c r="H57">
        <v>31</v>
      </c>
      <c r="I57">
        <v>30.5</v>
      </c>
      <c r="J57">
        <v>34</v>
      </c>
      <c r="K57">
        <v>37</v>
      </c>
      <c r="L57" t="s">
        <v>8</v>
      </c>
      <c r="M57" s="3">
        <v>0</v>
      </c>
      <c r="N57" s="3">
        <v>0.1</v>
      </c>
      <c r="O57">
        <v>0.4</v>
      </c>
      <c r="P57">
        <v>0.6</v>
      </c>
      <c r="Q57">
        <v>0.8</v>
      </c>
      <c r="R57">
        <v>0.8</v>
      </c>
      <c r="S57">
        <v>3.93</v>
      </c>
      <c r="T57">
        <v>4.7</v>
      </c>
      <c r="U57">
        <v>5.0999999999999996</v>
      </c>
      <c r="V57">
        <v>5.6</v>
      </c>
      <c r="W57">
        <v>6.3</v>
      </c>
      <c r="X57">
        <v>6.8</v>
      </c>
      <c r="Y57">
        <v>8</v>
      </c>
      <c r="Z57">
        <f t="shared" si="14"/>
        <v>7</v>
      </c>
      <c r="AA57">
        <f t="shared" si="15"/>
        <v>7</v>
      </c>
      <c r="AB57">
        <f t="shared" si="16"/>
        <v>3</v>
      </c>
      <c r="AC57">
        <f t="shared" si="20"/>
        <v>3.5</v>
      </c>
      <c r="AD57">
        <f t="shared" si="18"/>
        <v>-0.5</v>
      </c>
      <c r="AE57">
        <f>J57-I57</f>
        <v>3.5</v>
      </c>
      <c r="AF57">
        <f>K57-J57</f>
        <v>3</v>
      </c>
      <c r="AG57">
        <f t="shared" ref="AG57:AL57" si="22">T57-S57</f>
        <v>0.77</v>
      </c>
      <c r="AH57">
        <f t="shared" si="22"/>
        <v>0.39999999999999947</v>
      </c>
      <c r="AI57">
        <f t="shared" si="22"/>
        <v>0.5</v>
      </c>
      <c r="AJ57">
        <f t="shared" si="22"/>
        <v>0.70000000000000018</v>
      </c>
      <c r="AK57">
        <f t="shared" si="22"/>
        <v>0.5</v>
      </c>
      <c r="AL57">
        <f t="shared" si="22"/>
        <v>1.2000000000000002</v>
      </c>
      <c r="AM57">
        <f t="shared" si="8"/>
        <v>0.45</v>
      </c>
      <c r="AN57">
        <f t="shared" si="9"/>
        <v>3.7857142857142856</v>
      </c>
      <c r="AO57">
        <f>AVERAGE(AH57:AL57)</f>
        <v>0.65999999999999992</v>
      </c>
      <c r="BV57" s="10" t="s">
        <v>254</v>
      </c>
    </row>
    <row r="58" spans="1:74" x14ac:dyDescent="0.15">
      <c r="A58" t="s">
        <v>74</v>
      </c>
      <c r="B58" s="1">
        <v>36616</v>
      </c>
      <c r="C58" s="1">
        <v>38717</v>
      </c>
      <c r="D58">
        <v>6.4</v>
      </c>
      <c r="E58">
        <v>7.5</v>
      </c>
      <c r="F58">
        <v>8.5</v>
      </c>
      <c r="G58">
        <v>8.5</v>
      </c>
      <c r="H58">
        <v>9.5</v>
      </c>
      <c r="I58">
        <v>9.5</v>
      </c>
      <c r="L58" t="s">
        <v>8</v>
      </c>
      <c r="M58" s="3">
        <v>0.2</v>
      </c>
      <c r="N58" s="3">
        <v>0</v>
      </c>
      <c r="O58">
        <v>0.5</v>
      </c>
      <c r="P58">
        <v>1</v>
      </c>
      <c r="Z58">
        <f t="shared" si="14"/>
        <v>1.0999999999999996</v>
      </c>
      <c r="AA58">
        <f t="shared" si="15"/>
        <v>1</v>
      </c>
      <c r="AB58">
        <f t="shared" si="16"/>
        <v>0</v>
      </c>
      <c r="AC58">
        <f t="shared" si="20"/>
        <v>1</v>
      </c>
      <c r="AD58">
        <f t="shared" si="18"/>
        <v>0</v>
      </c>
      <c r="AM58">
        <f t="shared" si="8"/>
        <v>0.42499999999999999</v>
      </c>
      <c r="AN58">
        <f t="shared" si="9"/>
        <v>0.61999999999999988</v>
      </c>
    </row>
    <row r="59" spans="1:74" x14ac:dyDescent="0.15">
      <c r="A59" t="s">
        <v>75</v>
      </c>
      <c r="B59" s="1">
        <v>36616</v>
      </c>
      <c r="C59" s="1">
        <v>38717</v>
      </c>
      <c r="D59">
        <v>6.9</v>
      </c>
      <c r="E59">
        <v>9.8000000000000007</v>
      </c>
      <c r="F59">
        <v>11</v>
      </c>
      <c r="G59">
        <v>12</v>
      </c>
      <c r="H59">
        <v>11.5</v>
      </c>
      <c r="I59">
        <v>12.5</v>
      </c>
      <c r="L59" t="s">
        <v>8</v>
      </c>
      <c r="N59" s="3">
        <v>0.7</v>
      </c>
      <c r="O59">
        <v>1</v>
      </c>
      <c r="P59">
        <v>1</v>
      </c>
      <c r="Z59">
        <f t="shared" si="14"/>
        <v>2.9000000000000004</v>
      </c>
      <c r="AA59">
        <f t="shared" si="15"/>
        <v>1.1999999999999993</v>
      </c>
      <c r="AB59">
        <f t="shared" si="16"/>
        <v>1</v>
      </c>
      <c r="AC59">
        <f t="shared" si="20"/>
        <v>-0.5</v>
      </c>
      <c r="AD59">
        <f t="shared" si="18"/>
        <v>1</v>
      </c>
      <c r="AM59">
        <f t="shared" si="8"/>
        <v>0.9</v>
      </c>
      <c r="AN59">
        <f t="shared" si="9"/>
        <v>1.1199999999999999</v>
      </c>
    </row>
    <row r="60" spans="1:74" x14ac:dyDescent="0.15">
      <c r="A60" t="s">
        <v>76</v>
      </c>
      <c r="B60" s="1">
        <v>36616</v>
      </c>
      <c r="C60" s="1">
        <v>38717</v>
      </c>
      <c r="D60">
        <v>29.2</v>
      </c>
      <c r="E60">
        <v>38.5</v>
      </c>
      <c r="F60">
        <v>43.5</v>
      </c>
      <c r="G60">
        <v>49.5</v>
      </c>
      <c r="H60">
        <v>53.5</v>
      </c>
      <c r="I60">
        <v>55</v>
      </c>
      <c r="J60">
        <v>61</v>
      </c>
      <c r="K60">
        <v>66.5</v>
      </c>
      <c r="L60" t="s">
        <v>8</v>
      </c>
      <c r="M60" s="3">
        <v>1</v>
      </c>
      <c r="N60" s="3">
        <v>0.4</v>
      </c>
      <c r="O60">
        <v>0.5</v>
      </c>
      <c r="P60">
        <v>0.3</v>
      </c>
      <c r="Q60">
        <v>0.5</v>
      </c>
      <c r="R60">
        <v>0.6</v>
      </c>
      <c r="Z60">
        <f t="shared" si="14"/>
        <v>9.3000000000000007</v>
      </c>
      <c r="AA60">
        <f t="shared" si="15"/>
        <v>5</v>
      </c>
      <c r="AB60">
        <f t="shared" si="16"/>
        <v>6</v>
      </c>
      <c r="AC60">
        <f t="shared" si="20"/>
        <v>4</v>
      </c>
      <c r="AD60">
        <f t="shared" si="18"/>
        <v>1.5</v>
      </c>
      <c r="AE60">
        <f>J60-I60</f>
        <v>6</v>
      </c>
      <c r="AF60">
        <f>K60-J60</f>
        <v>5.5</v>
      </c>
      <c r="AM60">
        <f t="shared" si="8"/>
        <v>0.54999999999999993</v>
      </c>
      <c r="AN60">
        <f t="shared" si="9"/>
        <v>5.3285714285714283</v>
      </c>
    </row>
    <row r="61" spans="1:74" x14ac:dyDescent="0.15">
      <c r="A61" t="s">
        <v>77</v>
      </c>
      <c r="B61" s="1">
        <v>36616</v>
      </c>
      <c r="C61" s="1">
        <v>38717</v>
      </c>
      <c r="D61">
        <v>27.5</v>
      </c>
      <c r="E61">
        <v>34.5</v>
      </c>
      <c r="F61">
        <v>37.5</v>
      </c>
      <c r="G61">
        <v>42</v>
      </c>
      <c r="H61">
        <v>46</v>
      </c>
      <c r="I61">
        <v>51</v>
      </c>
      <c r="J61">
        <v>54</v>
      </c>
      <c r="K61">
        <v>59</v>
      </c>
      <c r="L61" t="s">
        <v>8</v>
      </c>
      <c r="M61" s="3">
        <v>0.2</v>
      </c>
      <c r="N61" s="3">
        <v>0.3</v>
      </c>
      <c r="O61">
        <v>0.6</v>
      </c>
      <c r="P61">
        <v>0.3</v>
      </c>
      <c r="Q61">
        <v>0.2</v>
      </c>
      <c r="R61">
        <v>0.4</v>
      </c>
      <c r="Z61">
        <f t="shared" si="14"/>
        <v>7</v>
      </c>
      <c r="AA61">
        <f t="shared" si="15"/>
        <v>3</v>
      </c>
      <c r="AB61">
        <f t="shared" si="16"/>
        <v>4.5</v>
      </c>
      <c r="AC61">
        <f t="shared" si="20"/>
        <v>4</v>
      </c>
      <c r="AD61">
        <f t="shared" si="18"/>
        <v>5</v>
      </c>
      <c r="AE61">
        <f>J61-I61</f>
        <v>3</v>
      </c>
      <c r="AF61">
        <f>K61-J61</f>
        <v>5</v>
      </c>
      <c r="AM61">
        <f t="shared" si="8"/>
        <v>0.33333333333333331</v>
      </c>
      <c r="AN61">
        <f t="shared" si="9"/>
        <v>4.5</v>
      </c>
    </row>
    <row r="62" spans="1:74" x14ac:dyDescent="0.15">
      <c r="A62" t="s">
        <v>78</v>
      </c>
      <c r="B62" s="1">
        <v>36616</v>
      </c>
      <c r="C62" s="1">
        <v>38717</v>
      </c>
      <c r="D62">
        <v>15.5</v>
      </c>
      <c r="E62">
        <v>18</v>
      </c>
      <c r="F62">
        <v>21</v>
      </c>
      <c r="G62">
        <v>22</v>
      </c>
      <c r="H62">
        <v>23.5</v>
      </c>
      <c r="I62">
        <v>23</v>
      </c>
      <c r="L62" t="s">
        <v>8</v>
      </c>
      <c r="M62" s="3">
        <v>0.2</v>
      </c>
      <c r="N62" s="3">
        <v>0.8</v>
      </c>
      <c r="O62">
        <v>0.7</v>
      </c>
      <c r="P62">
        <v>1</v>
      </c>
      <c r="Z62">
        <f t="shared" si="14"/>
        <v>2.5</v>
      </c>
      <c r="AA62">
        <f t="shared" si="15"/>
        <v>3</v>
      </c>
      <c r="AB62">
        <f t="shared" si="16"/>
        <v>1</v>
      </c>
      <c r="AC62">
        <f t="shared" si="20"/>
        <v>1.5</v>
      </c>
      <c r="AD62">
        <f t="shared" si="18"/>
        <v>-0.5</v>
      </c>
      <c r="AM62">
        <f t="shared" si="8"/>
        <v>0.67500000000000004</v>
      </c>
      <c r="AN62">
        <f t="shared" si="9"/>
        <v>1.5</v>
      </c>
    </row>
    <row r="63" spans="1:74" x14ac:dyDescent="0.15">
      <c r="A63" t="s">
        <v>79</v>
      </c>
      <c r="B63" s="1">
        <v>36616</v>
      </c>
      <c r="C63" s="1">
        <v>38717</v>
      </c>
      <c r="D63">
        <v>7</v>
      </c>
      <c r="E63">
        <v>12</v>
      </c>
      <c r="F63">
        <v>17</v>
      </c>
      <c r="G63">
        <v>20</v>
      </c>
      <c r="H63">
        <v>24.5</v>
      </c>
      <c r="I63">
        <v>27</v>
      </c>
      <c r="J63">
        <v>29.5</v>
      </c>
      <c r="K63">
        <v>32.5</v>
      </c>
      <c r="L63" t="s">
        <v>8</v>
      </c>
      <c r="M63" s="3">
        <v>0.2</v>
      </c>
      <c r="N63" s="3">
        <v>0.3</v>
      </c>
      <c r="O63">
        <v>0.3</v>
      </c>
      <c r="P63">
        <v>1</v>
      </c>
      <c r="Q63">
        <v>0.8</v>
      </c>
      <c r="R63">
        <v>0.7</v>
      </c>
      <c r="Z63">
        <f t="shared" si="14"/>
        <v>5</v>
      </c>
      <c r="AA63">
        <f t="shared" si="15"/>
        <v>5</v>
      </c>
      <c r="AB63">
        <f t="shared" si="16"/>
        <v>3</v>
      </c>
      <c r="AC63">
        <f t="shared" si="20"/>
        <v>4.5</v>
      </c>
      <c r="AD63">
        <f t="shared" si="18"/>
        <v>2.5</v>
      </c>
      <c r="AE63">
        <f>J63-I63</f>
        <v>2.5</v>
      </c>
      <c r="AF63">
        <f>K63-J63</f>
        <v>3</v>
      </c>
      <c r="AM63">
        <f t="shared" si="8"/>
        <v>0.54999999999999993</v>
      </c>
      <c r="AN63">
        <f t="shared" si="9"/>
        <v>3.6428571428571428</v>
      </c>
    </row>
    <row r="64" spans="1:74" x14ac:dyDescent="0.15">
      <c r="A64" t="s">
        <v>80</v>
      </c>
      <c r="B64" s="1">
        <v>36616</v>
      </c>
      <c r="C64" s="1">
        <v>38717</v>
      </c>
      <c r="D64">
        <v>14</v>
      </c>
      <c r="E64">
        <v>20.5</v>
      </c>
      <c r="F64">
        <v>28.5</v>
      </c>
      <c r="G64">
        <v>34.5</v>
      </c>
      <c r="H64">
        <v>39</v>
      </c>
      <c r="I64">
        <v>47</v>
      </c>
      <c r="J64">
        <v>51.5</v>
      </c>
      <c r="K64">
        <v>56.5</v>
      </c>
      <c r="L64" t="s">
        <v>8</v>
      </c>
      <c r="M64" s="3">
        <v>0</v>
      </c>
      <c r="N64" s="3">
        <v>0</v>
      </c>
      <c r="O64">
        <v>0.1</v>
      </c>
      <c r="P64">
        <v>0.1</v>
      </c>
      <c r="Q64">
        <v>0</v>
      </c>
      <c r="R64">
        <v>0.1</v>
      </c>
      <c r="Z64">
        <f t="shared" si="14"/>
        <v>6.5</v>
      </c>
      <c r="AA64">
        <f t="shared" si="15"/>
        <v>8</v>
      </c>
      <c r="AB64">
        <f t="shared" si="16"/>
        <v>6</v>
      </c>
      <c r="AC64">
        <f t="shared" si="20"/>
        <v>4.5</v>
      </c>
      <c r="AD64">
        <f t="shared" si="18"/>
        <v>8</v>
      </c>
      <c r="AE64">
        <f>J64-I64</f>
        <v>4.5</v>
      </c>
      <c r="AF64">
        <f>K64-J64</f>
        <v>5</v>
      </c>
      <c r="AM64">
        <f t="shared" si="8"/>
        <v>5.000000000000001E-2</v>
      </c>
      <c r="AN64">
        <f t="shared" si="9"/>
        <v>6.0714285714285712</v>
      </c>
    </row>
    <row r="65" spans="1:41" x14ac:dyDescent="0.15">
      <c r="A65" t="s">
        <v>81</v>
      </c>
      <c r="B65" s="1">
        <v>36616</v>
      </c>
      <c r="C65" s="1">
        <v>38717</v>
      </c>
      <c r="D65">
        <v>15.8</v>
      </c>
      <c r="E65">
        <v>15.8</v>
      </c>
      <c r="F65">
        <v>15.5</v>
      </c>
      <c r="G65">
        <v>15.5</v>
      </c>
      <c r="H65">
        <v>15</v>
      </c>
      <c r="I65">
        <v>15</v>
      </c>
      <c r="L65" t="s">
        <v>13</v>
      </c>
      <c r="M65" s="3">
        <v>1</v>
      </c>
      <c r="N65" s="3">
        <v>1</v>
      </c>
      <c r="O65">
        <v>1</v>
      </c>
      <c r="P65">
        <v>1</v>
      </c>
      <c r="Z65">
        <f t="shared" si="14"/>
        <v>0</v>
      </c>
      <c r="AA65">
        <f t="shared" si="15"/>
        <v>-0.30000000000000071</v>
      </c>
      <c r="AB65">
        <f t="shared" si="16"/>
        <v>0</v>
      </c>
      <c r="AC65">
        <f t="shared" si="20"/>
        <v>-0.5</v>
      </c>
      <c r="AD65">
        <f t="shared" si="18"/>
        <v>0</v>
      </c>
      <c r="AM65">
        <f t="shared" si="8"/>
        <v>1</v>
      </c>
      <c r="AN65">
        <f t="shared" si="9"/>
        <v>-0.16000000000000014</v>
      </c>
    </row>
    <row r="66" spans="1:41" x14ac:dyDescent="0.15">
      <c r="A66" t="s">
        <v>82</v>
      </c>
      <c r="B66" s="1">
        <v>36616</v>
      </c>
      <c r="C66" s="1">
        <v>38717</v>
      </c>
      <c r="D66">
        <v>26.8</v>
      </c>
      <c r="E66">
        <v>31.5</v>
      </c>
      <c r="F66">
        <v>37</v>
      </c>
      <c r="G66">
        <v>41.5</v>
      </c>
      <c r="H66">
        <v>45</v>
      </c>
      <c r="I66">
        <v>48.5</v>
      </c>
      <c r="J66">
        <v>54.5</v>
      </c>
      <c r="K66">
        <v>58.5</v>
      </c>
      <c r="L66" t="s">
        <v>13</v>
      </c>
      <c r="M66" s="3">
        <v>0.5</v>
      </c>
      <c r="N66" s="3">
        <v>0.3</v>
      </c>
      <c r="O66">
        <v>0.5</v>
      </c>
      <c r="P66">
        <v>0.2</v>
      </c>
      <c r="Q66">
        <v>0.2</v>
      </c>
      <c r="R66">
        <v>0.3</v>
      </c>
      <c r="Z66">
        <f t="shared" si="14"/>
        <v>4.6999999999999993</v>
      </c>
      <c r="AA66">
        <f t="shared" si="15"/>
        <v>5.5</v>
      </c>
      <c r="AB66">
        <f t="shared" si="16"/>
        <v>4.5</v>
      </c>
      <c r="AC66">
        <f t="shared" si="20"/>
        <v>3.5</v>
      </c>
      <c r="AD66">
        <f t="shared" si="18"/>
        <v>3.5</v>
      </c>
      <c r="AE66">
        <f t="shared" ref="AE66:AF68" si="23">J66-I66</f>
        <v>6</v>
      </c>
      <c r="AF66">
        <f t="shared" si="23"/>
        <v>4</v>
      </c>
      <c r="AM66">
        <f t="shared" si="8"/>
        <v>0.33333333333333331</v>
      </c>
      <c r="AN66">
        <f t="shared" si="9"/>
        <v>4.5285714285714285</v>
      </c>
    </row>
    <row r="67" spans="1:41" x14ac:dyDescent="0.15">
      <c r="A67" t="s">
        <v>83</v>
      </c>
      <c r="B67" s="1">
        <v>36616</v>
      </c>
      <c r="C67" s="1">
        <v>38717</v>
      </c>
      <c r="D67">
        <v>40.5</v>
      </c>
      <c r="E67">
        <v>50</v>
      </c>
      <c r="F67">
        <v>61</v>
      </c>
      <c r="G67">
        <v>68.5</v>
      </c>
      <c r="H67">
        <v>75.5</v>
      </c>
      <c r="I67">
        <v>81</v>
      </c>
      <c r="J67">
        <v>87.5</v>
      </c>
      <c r="K67">
        <v>93.5</v>
      </c>
      <c r="L67" t="s">
        <v>13</v>
      </c>
      <c r="M67" s="3">
        <v>0</v>
      </c>
      <c r="N67" s="3">
        <v>0.1</v>
      </c>
      <c r="O67">
        <v>0</v>
      </c>
      <c r="P67">
        <v>0</v>
      </c>
      <c r="Q67">
        <v>0</v>
      </c>
      <c r="R67">
        <v>0.1</v>
      </c>
      <c r="S67">
        <v>11.75</v>
      </c>
      <c r="T67">
        <v>13.3</v>
      </c>
      <c r="U67">
        <v>17</v>
      </c>
      <c r="V67">
        <v>18.2</v>
      </c>
      <c r="W67">
        <v>19.5</v>
      </c>
      <c r="X67">
        <v>20.8</v>
      </c>
      <c r="Y67">
        <v>22.8</v>
      </c>
      <c r="Z67">
        <f t="shared" si="14"/>
        <v>9.5</v>
      </c>
      <c r="AA67">
        <f t="shared" si="15"/>
        <v>11</v>
      </c>
      <c r="AB67">
        <f t="shared" si="16"/>
        <v>7.5</v>
      </c>
      <c r="AC67">
        <f t="shared" si="20"/>
        <v>7</v>
      </c>
      <c r="AD67">
        <f t="shared" si="18"/>
        <v>5.5</v>
      </c>
      <c r="AE67">
        <f t="shared" si="23"/>
        <v>6.5</v>
      </c>
      <c r="AF67">
        <f t="shared" si="23"/>
        <v>6</v>
      </c>
      <c r="AG67">
        <f t="shared" ref="AG67:AL67" si="24">T67-S67</f>
        <v>1.5500000000000007</v>
      </c>
      <c r="AH67">
        <f t="shared" si="24"/>
        <v>3.6999999999999993</v>
      </c>
      <c r="AI67">
        <f t="shared" si="24"/>
        <v>1.1999999999999993</v>
      </c>
      <c r="AJ67">
        <f t="shared" si="24"/>
        <v>1.3000000000000007</v>
      </c>
      <c r="AK67">
        <f t="shared" si="24"/>
        <v>1.3000000000000007</v>
      </c>
      <c r="AL67">
        <f t="shared" si="24"/>
        <v>2</v>
      </c>
      <c r="AM67">
        <f t="shared" ref="AM67:AM130" si="25">AVERAGE(M67:R67)</f>
        <v>3.3333333333333333E-2</v>
      </c>
      <c r="AN67">
        <f t="shared" ref="AN67:AN130" si="26">AVERAGE(Z67:AF67)</f>
        <v>7.5714285714285712</v>
      </c>
      <c r="AO67">
        <f>AVERAGE(AH67:AL67)</f>
        <v>1.9</v>
      </c>
    </row>
    <row r="68" spans="1:41" x14ac:dyDescent="0.15">
      <c r="A68" t="s">
        <v>84</v>
      </c>
      <c r="B68" s="1">
        <v>36616</v>
      </c>
      <c r="C68" s="1">
        <v>38717</v>
      </c>
      <c r="D68">
        <v>36.5</v>
      </c>
      <c r="E68">
        <v>44</v>
      </c>
      <c r="F68">
        <v>50.5</v>
      </c>
      <c r="G68">
        <v>57</v>
      </c>
      <c r="H68">
        <v>62</v>
      </c>
      <c r="I68">
        <v>65</v>
      </c>
      <c r="J68">
        <v>69.5</v>
      </c>
      <c r="K68">
        <v>73.5</v>
      </c>
      <c r="L68" t="s">
        <v>13</v>
      </c>
      <c r="M68" s="3">
        <v>0.2</v>
      </c>
      <c r="N68" s="3">
        <v>0.1</v>
      </c>
      <c r="O68">
        <v>0.2</v>
      </c>
      <c r="P68">
        <v>0.3</v>
      </c>
      <c r="Q68">
        <v>0.1</v>
      </c>
      <c r="R68">
        <v>0.1</v>
      </c>
      <c r="Z68">
        <f t="shared" si="14"/>
        <v>7.5</v>
      </c>
      <c r="AA68">
        <f t="shared" si="15"/>
        <v>6.5</v>
      </c>
      <c r="AB68">
        <f t="shared" si="16"/>
        <v>6.5</v>
      </c>
      <c r="AC68">
        <f t="shared" si="20"/>
        <v>5</v>
      </c>
      <c r="AD68">
        <f t="shared" si="18"/>
        <v>3</v>
      </c>
      <c r="AE68">
        <f t="shared" si="23"/>
        <v>4.5</v>
      </c>
      <c r="AF68">
        <f t="shared" si="23"/>
        <v>4</v>
      </c>
      <c r="AM68">
        <f t="shared" si="25"/>
        <v>0.16666666666666666</v>
      </c>
      <c r="AN68">
        <f t="shared" si="26"/>
        <v>5.2857142857142856</v>
      </c>
    </row>
    <row r="69" spans="1:41" x14ac:dyDescent="0.15">
      <c r="A69" t="s">
        <v>85</v>
      </c>
      <c r="B69" s="1">
        <v>36616</v>
      </c>
      <c r="C69" s="1">
        <v>38717</v>
      </c>
      <c r="D69">
        <v>14.5</v>
      </c>
      <c r="E69">
        <v>16.2</v>
      </c>
      <c r="F69">
        <v>16.5</v>
      </c>
      <c r="G69">
        <v>18</v>
      </c>
      <c r="H69">
        <v>17</v>
      </c>
      <c r="I69">
        <v>17</v>
      </c>
      <c r="L69" t="s">
        <v>13</v>
      </c>
      <c r="M69" s="3">
        <v>1</v>
      </c>
      <c r="N69" s="3">
        <v>0.9</v>
      </c>
      <c r="O69">
        <v>1</v>
      </c>
      <c r="Z69">
        <f t="shared" si="14"/>
        <v>1.6999999999999993</v>
      </c>
      <c r="AA69">
        <f t="shared" si="15"/>
        <v>0.30000000000000071</v>
      </c>
      <c r="AB69">
        <f t="shared" si="16"/>
        <v>1.5</v>
      </c>
      <c r="AC69">
        <f t="shared" si="20"/>
        <v>-1</v>
      </c>
      <c r="AD69">
        <f t="shared" si="18"/>
        <v>0</v>
      </c>
      <c r="AM69">
        <f t="shared" si="25"/>
        <v>0.96666666666666667</v>
      </c>
      <c r="AN69">
        <f t="shared" si="26"/>
        <v>0.5</v>
      </c>
    </row>
    <row r="70" spans="1:41" x14ac:dyDescent="0.15">
      <c r="A70" t="s">
        <v>86</v>
      </c>
      <c r="B70" s="1">
        <v>36616</v>
      </c>
      <c r="C70" s="1">
        <v>38717</v>
      </c>
      <c r="D70">
        <v>14.8</v>
      </c>
      <c r="E70">
        <v>18.5</v>
      </c>
      <c r="F70">
        <v>22</v>
      </c>
      <c r="G70">
        <v>24.5</v>
      </c>
      <c r="H70">
        <v>25.5</v>
      </c>
      <c r="I70">
        <v>25.5</v>
      </c>
      <c r="J70">
        <v>26</v>
      </c>
      <c r="K70">
        <v>27</v>
      </c>
      <c r="L70" t="s">
        <v>13</v>
      </c>
      <c r="M70" s="3">
        <v>0.5</v>
      </c>
      <c r="N70" s="3">
        <v>1</v>
      </c>
      <c r="O70">
        <v>1</v>
      </c>
      <c r="P70">
        <v>0.9</v>
      </c>
      <c r="Q70">
        <v>1</v>
      </c>
      <c r="R70">
        <v>1</v>
      </c>
      <c r="Z70">
        <f t="shared" si="14"/>
        <v>3.6999999999999993</v>
      </c>
      <c r="AA70">
        <f t="shared" si="15"/>
        <v>3.5</v>
      </c>
      <c r="AB70">
        <f t="shared" si="16"/>
        <v>2.5</v>
      </c>
      <c r="AC70">
        <f t="shared" si="20"/>
        <v>1</v>
      </c>
      <c r="AD70">
        <f t="shared" si="18"/>
        <v>0</v>
      </c>
      <c r="AE70">
        <f t="shared" ref="AE70:AE78" si="27">J70-I70</f>
        <v>0.5</v>
      </c>
      <c r="AF70">
        <f t="shared" ref="AF70:AF78" si="28">K70-J70</f>
        <v>1</v>
      </c>
      <c r="AM70">
        <f t="shared" si="25"/>
        <v>0.9</v>
      </c>
      <c r="AN70">
        <f t="shared" si="26"/>
        <v>1.7428571428571427</v>
      </c>
    </row>
    <row r="71" spans="1:41" x14ac:dyDescent="0.15">
      <c r="A71" t="s">
        <v>87</v>
      </c>
      <c r="B71" s="1">
        <v>36616</v>
      </c>
      <c r="C71" s="1">
        <v>38717</v>
      </c>
      <c r="D71">
        <v>28</v>
      </c>
      <c r="E71">
        <v>34.5</v>
      </c>
      <c r="F71">
        <v>40</v>
      </c>
      <c r="G71">
        <v>43</v>
      </c>
      <c r="H71">
        <v>43.5</v>
      </c>
      <c r="I71">
        <v>45.5</v>
      </c>
      <c r="J71">
        <v>45</v>
      </c>
      <c r="K71">
        <v>46</v>
      </c>
      <c r="L71" t="s">
        <v>13</v>
      </c>
      <c r="M71" s="3">
        <v>0.5</v>
      </c>
      <c r="N71" s="3">
        <v>0.6</v>
      </c>
      <c r="O71">
        <v>1</v>
      </c>
      <c r="P71">
        <v>0.9</v>
      </c>
      <c r="Q71">
        <v>1</v>
      </c>
      <c r="R71">
        <v>1</v>
      </c>
      <c r="S71">
        <v>7.75</v>
      </c>
      <c r="T71">
        <v>9.5</v>
      </c>
      <c r="U71">
        <v>9</v>
      </c>
      <c r="V71">
        <v>12</v>
      </c>
      <c r="W71">
        <v>13.5</v>
      </c>
      <c r="X71">
        <v>14.2</v>
      </c>
      <c r="Z71">
        <f t="shared" si="14"/>
        <v>6.5</v>
      </c>
      <c r="AA71">
        <f t="shared" si="15"/>
        <v>5.5</v>
      </c>
      <c r="AB71">
        <f t="shared" si="16"/>
        <v>3</v>
      </c>
      <c r="AC71">
        <f t="shared" si="20"/>
        <v>0.5</v>
      </c>
      <c r="AD71">
        <f t="shared" si="18"/>
        <v>2</v>
      </c>
      <c r="AE71">
        <f t="shared" si="27"/>
        <v>-0.5</v>
      </c>
      <c r="AF71">
        <f t="shared" si="28"/>
        <v>1</v>
      </c>
      <c r="AG71">
        <f>T71-S71</f>
        <v>1.75</v>
      </c>
      <c r="AH71">
        <f>U71-T71</f>
        <v>-0.5</v>
      </c>
      <c r="AI71">
        <f>V71-U71</f>
        <v>3</v>
      </c>
      <c r="AJ71">
        <f>W71-V71</f>
        <v>1.5</v>
      </c>
      <c r="AK71">
        <f>X71-W71</f>
        <v>0.69999999999999929</v>
      </c>
      <c r="AM71">
        <f t="shared" si="25"/>
        <v>0.83333333333333337</v>
      </c>
      <c r="AN71">
        <f t="shared" si="26"/>
        <v>2.5714285714285716</v>
      </c>
      <c r="AO71">
        <f>AVERAGE(AH71:AL71)</f>
        <v>1.1749999999999998</v>
      </c>
    </row>
    <row r="72" spans="1:41" x14ac:dyDescent="0.15">
      <c r="A72" t="s">
        <v>88</v>
      </c>
      <c r="B72" s="1">
        <v>36616</v>
      </c>
      <c r="C72" s="1">
        <v>38717</v>
      </c>
      <c r="D72">
        <v>40.5</v>
      </c>
      <c r="E72">
        <v>51</v>
      </c>
      <c r="F72">
        <v>62</v>
      </c>
      <c r="G72">
        <v>68.8</v>
      </c>
      <c r="H72">
        <v>76</v>
      </c>
      <c r="I72">
        <v>80.5</v>
      </c>
      <c r="J72">
        <v>89</v>
      </c>
      <c r="K72">
        <v>95.5</v>
      </c>
      <c r="L72" t="s">
        <v>13</v>
      </c>
      <c r="M72" s="3">
        <v>0</v>
      </c>
      <c r="N72" s="3">
        <v>0.1</v>
      </c>
      <c r="O72">
        <v>0</v>
      </c>
      <c r="P72">
        <v>0</v>
      </c>
      <c r="Q72">
        <v>0</v>
      </c>
      <c r="R72">
        <v>0</v>
      </c>
      <c r="Z72">
        <f t="shared" si="14"/>
        <v>10.5</v>
      </c>
      <c r="AA72">
        <f t="shared" si="15"/>
        <v>11</v>
      </c>
      <c r="AB72">
        <f t="shared" si="16"/>
        <v>6.7999999999999972</v>
      </c>
      <c r="AC72">
        <f t="shared" si="20"/>
        <v>7.2000000000000028</v>
      </c>
      <c r="AD72">
        <f t="shared" si="18"/>
        <v>4.5</v>
      </c>
      <c r="AE72">
        <f t="shared" si="27"/>
        <v>8.5</v>
      </c>
      <c r="AF72">
        <f t="shared" si="28"/>
        <v>6.5</v>
      </c>
      <c r="AM72">
        <f t="shared" si="25"/>
        <v>1.6666666666666666E-2</v>
      </c>
      <c r="AN72">
        <f t="shared" si="26"/>
        <v>7.8571428571428568</v>
      </c>
    </row>
    <row r="73" spans="1:41" x14ac:dyDescent="0.15">
      <c r="A73" t="s">
        <v>89</v>
      </c>
      <c r="B73" s="1">
        <v>36616</v>
      </c>
      <c r="C73" s="1">
        <v>38717</v>
      </c>
      <c r="D73">
        <v>31</v>
      </c>
      <c r="E73">
        <v>36</v>
      </c>
      <c r="F73">
        <v>42.5</v>
      </c>
      <c r="G73">
        <v>47</v>
      </c>
      <c r="H73">
        <v>50.5</v>
      </c>
      <c r="I73">
        <v>52</v>
      </c>
      <c r="J73">
        <v>54.5</v>
      </c>
      <c r="K73">
        <v>56</v>
      </c>
      <c r="L73" t="s">
        <v>13</v>
      </c>
      <c r="M73" s="3">
        <v>0</v>
      </c>
      <c r="N73" s="3">
        <v>0.4</v>
      </c>
      <c r="O73">
        <v>0.7</v>
      </c>
      <c r="P73">
        <v>0.8</v>
      </c>
      <c r="Q73">
        <v>0.7</v>
      </c>
      <c r="R73">
        <v>0.6</v>
      </c>
      <c r="Z73">
        <f t="shared" si="14"/>
        <v>5</v>
      </c>
      <c r="AA73">
        <f t="shared" si="15"/>
        <v>6.5</v>
      </c>
      <c r="AB73">
        <f t="shared" si="16"/>
        <v>4.5</v>
      </c>
      <c r="AC73">
        <f t="shared" si="20"/>
        <v>3.5</v>
      </c>
      <c r="AD73">
        <f t="shared" si="18"/>
        <v>1.5</v>
      </c>
      <c r="AE73">
        <f t="shared" si="27"/>
        <v>2.5</v>
      </c>
      <c r="AF73">
        <f t="shared" si="28"/>
        <v>1.5</v>
      </c>
      <c r="AM73">
        <f t="shared" si="25"/>
        <v>0.53333333333333333</v>
      </c>
      <c r="AN73">
        <f t="shared" si="26"/>
        <v>3.5714285714285716</v>
      </c>
    </row>
    <row r="74" spans="1:41" x14ac:dyDescent="0.15">
      <c r="A74" t="s">
        <v>90</v>
      </c>
      <c r="B74" s="1">
        <v>36616</v>
      </c>
      <c r="C74" s="1">
        <v>38717</v>
      </c>
      <c r="D74">
        <v>37</v>
      </c>
      <c r="E74">
        <v>47.5</v>
      </c>
      <c r="F74">
        <v>58.5</v>
      </c>
      <c r="G74">
        <v>66</v>
      </c>
      <c r="H74">
        <v>73</v>
      </c>
      <c r="I74">
        <v>77.5</v>
      </c>
      <c r="J74">
        <v>83</v>
      </c>
      <c r="K74">
        <v>88.5</v>
      </c>
      <c r="L74" t="s">
        <v>13</v>
      </c>
      <c r="M74" s="3">
        <v>0</v>
      </c>
      <c r="N74" s="3">
        <v>0</v>
      </c>
      <c r="O74">
        <v>0.1</v>
      </c>
      <c r="P74">
        <v>0</v>
      </c>
      <c r="Q74">
        <v>0</v>
      </c>
      <c r="R74">
        <v>0</v>
      </c>
      <c r="Y74">
        <v>23</v>
      </c>
      <c r="Z74">
        <f t="shared" si="14"/>
        <v>10.5</v>
      </c>
      <c r="AA74">
        <f t="shared" si="15"/>
        <v>11</v>
      </c>
      <c r="AB74">
        <f t="shared" si="16"/>
        <v>7.5</v>
      </c>
      <c r="AC74">
        <f t="shared" si="20"/>
        <v>7</v>
      </c>
      <c r="AD74">
        <f t="shared" si="18"/>
        <v>4.5</v>
      </c>
      <c r="AE74">
        <f t="shared" si="27"/>
        <v>5.5</v>
      </c>
      <c r="AF74">
        <f t="shared" si="28"/>
        <v>5.5</v>
      </c>
      <c r="AM74">
        <f t="shared" si="25"/>
        <v>1.6666666666666666E-2</v>
      </c>
      <c r="AN74">
        <f t="shared" si="26"/>
        <v>7.3571428571428568</v>
      </c>
    </row>
    <row r="75" spans="1:41" x14ac:dyDescent="0.15">
      <c r="A75" t="s">
        <v>91</v>
      </c>
      <c r="B75" s="1">
        <v>36616</v>
      </c>
      <c r="C75" s="1">
        <v>38717</v>
      </c>
      <c r="D75">
        <v>33</v>
      </c>
      <c r="E75">
        <v>40.5</v>
      </c>
      <c r="F75">
        <v>48</v>
      </c>
      <c r="G75">
        <v>51.5</v>
      </c>
      <c r="H75">
        <v>55.5</v>
      </c>
      <c r="I75">
        <v>60</v>
      </c>
      <c r="J75">
        <v>64</v>
      </c>
      <c r="K75">
        <v>66</v>
      </c>
      <c r="L75" t="s">
        <v>13</v>
      </c>
      <c r="M75" s="3">
        <v>0.2</v>
      </c>
      <c r="N75" s="3">
        <v>0.1</v>
      </c>
      <c r="O75">
        <v>0.5</v>
      </c>
      <c r="P75">
        <v>0.4</v>
      </c>
      <c r="Q75">
        <v>0.7</v>
      </c>
      <c r="R75">
        <v>0.5</v>
      </c>
      <c r="Z75">
        <f t="shared" si="14"/>
        <v>7.5</v>
      </c>
      <c r="AA75">
        <f t="shared" si="15"/>
        <v>7.5</v>
      </c>
      <c r="AB75">
        <f t="shared" si="16"/>
        <v>3.5</v>
      </c>
      <c r="AC75">
        <f t="shared" si="20"/>
        <v>4</v>
      </c>
      <c r="AD75">
        <f t="shared" ref="AD75:AD106" si="29">I75-H75</f>
        <v>4.5</v>
      </c>
      <c r="AE75">
        <f t="shared" si="27"/>
        <v>4</v>
      </c>
      <c r="AF75">
        <f t="shared" si="28"/>
        <v>2</v>
      </c>
      <c r="AM75">
        <f t="shared" si="25"/>
        <v>0.40000000000000008</v>
      </c>
      <c r="AN75">
        <f t="shared" si="26"/>
        <v>4.7142857142857144</v>
      </c>
    </row>
    <row r="76" spans="1:41" x14ac:dyDescent="0.15">
      <c r="A76" t="s">
        <v>92</v>
      </c>
      <c r="B76" s="1">
        <v>36616</v>
      </c>
      <c r="C76" s="1">
        <v>38717</v>
      </c>
      <c r="D76">
        <v>29</v>
      </c>
      <c r="E76">
        <v>35</v>
      </c>
      <c r="F76">
        <v>41.5</v>
      </c>
      <c r="G76">
        <v>44.5</v>
      </c>
      <c r="H76">
        <v>49.5</v>
      </c>
      <c r="I76">
        <v>52</v>
      </c>
      <c r="J76">
        <v>57</v>
      </c>
      <c r="K76">
        <v>59</v>
      </c>
      <c r="L76" t="s">
        <v>13</v>
      </c>
      <c r="M76" s="3">
        <v>0.2</v>
      </c>
      <c r="N76" s="3">
        <v>0.4</v>
      </c>
      <c r="O76">
        <v>0.6</v>
      </c>
      <c r="P76">
        <v>0.9</v>
      </c>
      <c r="Q76">
        <v>0.9</v>
      </c>
      <c r="R76">
        <v>0.9</v>
      </c>
      <c r="Z76">
        <f t="shared" si="14"/>
        <v>6</v>
      </c>
      <c r="AA76">
        <f t="shared" si="15"/>
        <v>6.5</v>
      </c>
      <c r="AB76">
        <f t="shared" si="16"/>
        <v>3</v>
      </c>
      <c r="AC76">
        <f t="shared" si="20"/>
        <v>5</v>
      </c>
      <c r="AD76">
        <f t="shared" si="29"/>
        <v>2.5</v>
      </c>
      <c r="AE76">
        <f t="shared" si="27"/>
        <v>5</v>
      </c>
      <c r="AF76">
        <f t="shared" si="28"/>
        <v>2</v>
      </c>
      <c r="AM76">
        <f t="shared" si="25"/>
        <v>0.65</v>
      </c>
      <c r="AN76">
        <f t="shared" si="26"/>
        <v>4.2857142857142856</v>
      </c>
    </row>
    <row r="77" spans="1:41" x14ac:dyDescent="0.15">
      <c r="A77" t="s">
        <v>93</v>
      </c>
      <c r="B77" s="1">
        <v>36616</v>
      </c>
      <c r="C77" s="1">
        <v>38717</v>
      </c>
      <c r="D77">
        <v>24.5</v>
      </c>
      <c r="E77">
        <v>30</v>
      </c>
      <c r="F77">
        <v>39.5</v>
      </c>
      <c r="G77">
        <v>43</v>
      </c>
      <c r="H77">
        <v>50.5</v>
      </c>
      <c r="I77">
        <v>55</v>
      </c>
      <c r="J77">
        <v>63</v>
      </c>
      <c r="K77">
        <v>66.5</v>
      </c>
      <c r="L77" t="s">
        <v>13</v>
      </c>
      <c r="M77" s="3">
        <v>0.2</v>
      </c>
      <c r="N77" s="3">
        <v>0.1</v>
      </c>
      <c r="O77">
        <v>0.3</v>
      </c>
      <c r="P77">
        <v>0.2</v>
      </c>
      <c r="Q77">
        <v>0.3</v>
      </c>
      <c r="R77">
        <v>0.2</v>
      </c>
      <c r="Z77">
        <f t="shared" si="14"/>
        <v>5.5</v>
      </c>
      <c r="AA77">
        <f t="shared" si="15"/>
        <v>9.5</v>
      </c>
      <c r="AB77">
        <f t="shared" si="16"/>
        <v>3.5</v>
      </c>
      <c r="AC77">
        <f t="shared" si="20"/>
        <v>7.5</v>
      </c>
      <c r="AD77">
        <f t="shared" si="29"/>
        <v>4.5</v>
      </c>
      <c r="AE77">
        <f t="shared" si="27"/>
        <v>8</v>
      </c>
      <c r="AF77">
        <f t="shared" si="28"/>
        <v>3.5</v>
      </c>
      <c r="AM77">
        <f t="shared" si="25"/>
        <v>0.21666666666666667</v>
      </c>
      <c r="AN77">
        <f t="shared" si="26"/>
        <v>6</v>
      </c>
    </row>
    <row r="78" spans="1:41" x14ac:dyDescent="0.15">
      <c r="A78" t="s">
        <v>94</v>
      </c>
      <c r="B78" s="1">
        <v>36616</v>
      </c>
      <c r="C78" s="1">
        <v>38717</v>
      </c>
      <c r="D78">
        <v>26</v>
      </c>
      <c r="E78">
        <v>34.299999999999997</v>
      </c>
      <c r="F78">
        <v>42.5</v>
      </c>
      <c r="G78">
        <v>48.5</v>
      </c>
      <c r="H78">
        <v>56</v>
      </c>
      <c r="I78">
        <v>60</v>
      </c>
      <c r="J78">
        <v>67.5</v>
      </c>
      <c r="K78">
        <v>73.5</v>
      </c>
      <c r="L78" t="s">
        <v>13</v>
      </c>
      <c r="M78" s="3">
        <v>0</v>
      </c>
      <c r="N78" s="3">
        <v>0.1</v>
      </c>
      <c r="O78">
        <v>0.1</v>
      </c>
      <c r="P78">
        <v>0.1</v>
      </c>
      <c r="Q78">
        <v>0.1</v>
      </c>
      <c r="R78">
        <v>0.9</v>
      </c>
      <c r="Z78">
        <f t="shared" si="14"/>
        <v>8.2999999999999972</v>
      </c>
      <c r="AA78">
        <f t="shared" si="15"/>
        <v>8.2000000000000028</v>
      </c>
      <c r="AB78">
        <f t="shared" si="16"/>
        <v>6</v>
      </c>
      <c r="AC78">
        <f t="shared" si="20"/>
        <v>7.5</v>
      </c>
      <c r="AD78">
        <f t="shared" si="29"/>
        <v>4</v>
      </c>
      <c r="AE78">
        <f t="shared" si="27"/>
        <v>7.5</v>
      </c>
      <c r="AF78">
        <f t="shared" si="28"/>
        <v>6</v>
      </c>
      <c r="AM78">
        <f t="shared" si="25"/>
        <v>0.21666666666666667</v>
      </c>
      <c r="AN78">
        <f t="shared" si="26"/>
        <v>6.7857142857142856</v>
      </c>
    </row>
    <row r="79" spans="1:41" x14ac:dyDescent="0.15">
      <c r="A79" t="s">
        <v>95</v>
      </c>
      <c r="B79" s="1">
        <v>36616</v>
      </c>
      <c r="C79" s="1">
        <v>38717</v>
      </c>
      <c r="D79">
        <v>15.8</v>
      </c>
      <c r="E79">
        <v>19</v>
      </c>
      <c r="F79">
        <v>22</v>
      </c>
      <c r="G79">
        <v>24.5</v>
      </c>
      <c r="H79">
        <v>25.5</v>
      </c>
      <c r="I79">
        <v>26</v>
      </c>
      <c r="L79" t="s">
        <v>13</v>
      </c>
      <c r="M79" s="3">
        <v>0.2</v>
      </c>
      <c r="N79" s="3">
        <v>0.2</v>
      </c>
      <c r="O79">
        <v>0.9</v>
      </c>
      <c r="P79">
        <v>0.9</v>
      </c>
      <c r="Z79">
        <f t="shared" si="14"/>
        <v>3.1999999999999993</v>
      </c>
      <c r="AA79">
        <f t="shared" si="15"/>
        <v>3</v>
      </c>
      <c r="AB79">
        <f t="shared" si="16"/>
        <v>2.5</v>
      </c>
      <c r="AC79">
        <f t="shared" si="20"/>
        <v>1</v>
      </c>
      <c r="AD79">
        <f t="shared" si="29"/>
        <v>0.5</v>
      </c>
      <c r="AM79">
        <f t="shared" si="25"/>
        <v>0.55000000000000004</v>
      </c>
      <c r="AN79">
        <f t="shared" si="26"/>
        <v>2.04</v>
      </c>
    </row>
    <row r="80" spans="1:41" x14ac:dyDescent="0.15">
      <c r="A80" t="s">
        <v>96</v>
      </c>
      <c r="B80" s="1">
        <v>36616</v>
      </c>
      <c r="C80" s="1">
        <v>38717</v>
      </c>
      <c r="D80">
        <v>28.8</v>
      </c>
      <c r="E80">
        <v>33.5</v>
      </c>
      <c r="F80">
        <v>36</v>
      </c>
      <c r="G80">
        <v>39</v>
      </c>
      <c r="H80">
        <v>40.5</v>
      </c>
      <c r="I80">
        <v>45</v>
      </c>
      <c r="J80">
        <v>44</v>
      </c>
      <c r="K80">
        <v>46</v>
      </c>
      <c r="L80" t="s">
        <v>13</v>
      </c>
      <c r="M80" s="3">
        <v>0.5</v>
      </c>
      <c r="N80" s="3">
        <v>0.1</v>
      </c>
      <c r="O80">
        <v>0.6</v>
      </c>
      <c r="P80">
        <v>0.8</v>
      </c>
      <c r="Q80">
        <v>0.7</v>
      </c>
      <c r="R80">
        <v>0.6</v>
      </c>
      <c r="Z80">
        <f t="shared" si="14"/>
        <v>4.6999999999999993</v>
      </c>
      <c r="AA80">
        <f t="shared" si="15"/>
        <v>2.5</v>
      </c>
      <c r="AB80">
        <f t="shared" si="16"/>
        <v>3</v>
      </c>
      <c r="AC80">
        <f t="shared" ref="AC80:AC111" si="30">H80-G80</f>
        <v>1.5</v>
      </c>
      <c r="AD80">
        <f t="shared" si="29"/>
        <v>4.5</v>
      </c>
      <c r="AE80">
        <f t="shared" ref="AE80:AF83" si="31">J80-I80</f>
        <v>-1</v>
      </c>
      <c r="AF80">
        <f t="shared" si="31"/>
        <v>2</v>
      </c>
      <c r="AM80">
        <f t="shared" si="25"/>
        <v>0.55000000000000004</v>
      </c>
      <c r="AN80">
        <f t="shared" si="26"/>
        <v>2.4571428571428569</v>
      </c>
    </row>
    <row r="81" spans="1:41" x14ac:dyDescent="0.15">
      <c r="A81" t="s">
        <v>97</v>
      </c>
      <c r="B81" s="1">
        <v>36616</v>
      </c>
      <c r="C81" s="1">
        <v>38717</v>
      </c>
      <c r="D81">
        <v>33</v>
      </c>
      <c r="E81">
        <v>40</v>
      </c>
      <c r="F81">
        <v>50</v>
      </c>
      <c r="G81">
        <v>58.5</v>
      </c>
      <c r="H81">
        <v>62.5</v>
      </c>
      <c r="I81">
        <v>66</v>
      </c>
      <c r="J81">
        <v>71</v>
      </c>
      <c r="K81">
        <v>73.5</v>
      </c>
      <c r="L81" t="s">
        <v>13</v>
      </c>
      <c r="M81" s="3">
        <v>0</v>
      </c>
      <c r="N81" s="3">
        <v>0.1</v>
      </c>
      <c r="O81">
        <v>0</v>
      </c>
      <c r="P81">
        <v>0</v>
      </c>
      <c r="Q81">
        <v>0.1</v>
      </c>
      <c r="R81">
        <v>0.1</v>
      </c>
      <c r="W81">
        <v>17.7</v>
      </c>
      <c r="X81">
        <v>18.399999999999999</v>
      </c>
      <c r="Y81">
        <v>20</v>
      </c>
      <c r="Z81">
        <f t="shared" si="14"/>
        <v>7</v>
      </c>
      <c r="AA81">
        <f t="shared" si="15"/>
        <v>10</v>
      </c>
      <c r="AB81">
        <f t="shared" si="16"/>
        <v>8.5</v>
      </c>
      <c r="AC81">
        <f t="shared" si="30"/>
        <v>4</v>
      </c>
      <c r="AD81">
        <f t="shared" si="29"/>
        <v>3.5</v>
      </c>
      <c r="AE81">
        <f t="shared" si="31"/>
        <v>5</v>
      </c>
      <c r="AF81">
        <f t="shared" si="31"/>
        <v>2.5</v>
      </c>
      <c r="AK81">
        <f>X81-W81</f>
        <v>0.69999999999999929</v>
      </c>
      <c r="AL81">
        <f>Y81-X81</f>
        <v>1.6000000000000014</v>
      </c>
      <c r="AM81">
        <f t="shared" si="25"/>
        <v>5.000000000000001E-2</v>
      </c>
      <c r="AN81">
        <f t="shared" si="26"/>
        <v>5.7857142857142856</v>
      </c>
      <c r="AO81">
        <f>AVERAGE(AH81:AL81)</f>
        <v>1.1500000000000004</v>
      </c>
    </row>
    <row r="82" spans="1:41" x14ac:dyDescent="0.15">
      <c r="A82" t="s">
        <v>98</v>
      </c>
      <c r="B82" s="1">
        <v>36616</v>
      </c>
      <c r="C82" s="1">
        <v>38717</v>
      </c>
      <c r="D82">
        <v>21.5</v>
      </c>
      <c r="E82">
        <v>24.5</v>
      </c>
      <c r="F82">
        <v>29.5</v>
      </c>
      <c r="G82">
        <v>33</v>
      </c>
      <c r="H82">
        <v>36.5</v>
      </c>
      <c r="I82">
        <v>37.5</v>
      </c>
      <c r="J82">
        <v>40</v>
      </c>
      <c r="K82">
        <v>41</v>
      </c>
      <c r="L82" t="s">
        <v>13</v>
      </c>
      <c r="M82" s="3">
        <v>0.2</v>
      </c>
      <c r="N82" s="3">
        <v>0.1</v>
      </c>
      <c r="O82">
        <v>0.2</v>
      </c>
      <c r="P82">
        <v>0.4</v>
      </c>
      <c r="Q82" s="10">
        <v>0.6</v>
      </c>
      <c r="R82" s="10">
        <v>0.9</v>
      </c>
      <c r="Z82">
        <f t="shared" ref="Z82:Z131" si="32">E82-D82</f>
        <v>3</v>
      </c>
      <c r="AA82">
        <f t="shared" ref="AA82:AA131" si="33">F82-E82</f>
        <v>5</v>
      </c>
      <c r="AB82">
        <f t="shared" ref="AB82:AB131" si="34">G82-F82</f>
        <v>3.5</v>
      </c>
      <c r="AC82">
        <f t="shared" si="30"/>
        <v>3.5</v>
      </c>
      <c r="AD82">
        <f t="shared" si="29"/>
        <v>1</v>
      </c>
      <c r="AE82">
        <f t="shared" si="31"/>
        <v>2.5</v>
      </c>
      <c r="AF82">
        <f t="shared" si="31"/>
        <v>1</v>
      </c>
      <c r="AM82">
        <f t="shared" si="25"/>
        <v>0.39999999999999997</v>
      </c>
      <c r="AN82">
        <f t="shared" si="26"/>
        <v>2.7857142857142856</v>
      </c>
    </row>
    <row r="83" spans="1:41" x14ac:dyDescent="0.15">
      <c r="A83" t="s">
        <v>99</v>
      </c>
      <c r="B83" s="1">
        <v>36616</v>
      </c>
      <c r="C83" s="1">
        <v>38717</v>
      </c>
      <c r="D83">
        <v>19.5</v>
      </c>
      <c r="E83">
        <v>24.8</v>
      </c>
      <c r="F83">
        <v>30.5</v>
      </c>
      <c r="G83">
        <v>35</v>
      </c>
      <c r="H83">
        <v>39</v>
      </c>
      <c r="I83">
        <v>40</v>
      </c>
      <c r="J83">
        <v>42.5</v>
      </c>
      <c r="K83">
        <v>44.5</v>
      </c>
      <c r="L83" t="s">
        <v>13</v>
      </c>
      <c r="M83" s="3">
        <v>0</v>
      </c>
      <c r="N83" s="3">
        <v>0</v>
      </c>
      <c r="O83">
        <v>0.2</v>
      </c>
      <c r="P83">
        <v>0.3</v>
      </c>
      <c r="Q83" s="10">
        <v>0.5</v>
      </c>
      <c r="R83" s="10">
        <v>0.5</v>
      </c>
      <c r="S83">
        <v>6.2</v>
      </c>
      <c r="T83">
        <v>8</v>
      </c>
      <c r="U83">
        <v>11.7</v>
      </c>
      <c r="V83">
        <v>13.4</v>
      </c>
      <c r="W83">
        <v>14.5</v>
      </c>
      <c r="X83">
        <v>15.4</v>
      </c>
      <c r="Y83">
        <v>16.600000000000001</v>
      </c>
      <c r="Z83">
        <f t="shared" si="32"/>
        <v>5.3000000000000007</v>
      </c>
      <c r="AA83">
        <f t="shared" si="33"/>
        <v>5.6999999999999993</v>
      </c>
      <c r="AB83">
        <f t="shared" si="34"/>
        <v>4.5</v>
      </c>
      <c r="AC83">
        <f t="shared" si="30"/>
        <v>4</v>
      </c>
      <c r="AD83">
        <f t="shared" si="29"/>
        <v>1</v>
      </c>
      <c r="AE83">
        <f t="shared" si="31"/>
        <v>2.5</v>
      </c>
      <c r="AF83">
        <f t="shared" si="31"/>
        <v>2</v>
      </c>
      <c r="AG83">
        <f t="shared" ref="AG83:AL83" si="35">T83-S83</f>
        <v>1.7999999999999998</v>
      </c>
      <c r="AH83">
        <f t="shared" si="35"/>
        <v>3.6999999999999993</v>
      </c>
      <c r="AI83">
        <f t="shared" si="35"/>
        <v>1.7000000000000011</v>
      </c>
      <c r="AJ83">
        <f t="shared" si="35"/>
        <v>1.0999999999999996</v>
      </c>
      <c r="AK83">
        <f t="shared" si="35"/>
        <v>0.90000000000000036</v>
      </c>
      <c r="AL83">
        <f t="shared" si="35"/>
        <v>1.2000000000000011</v>
      </c>
      <c r="AM83">
        <f t="shared" si="25"/>
        <v>0.25</v>
      </c>
      <c r="AN83">
        <f t="shared" si="26"/>
        <v>3.5714285714285716</v>
      </c>
      <c r="AO83">
        <f>AVERAGE(AH83:AL83)</f>
        <v>1.7200000000000002</v>
      </c>
    </row>
    <row r="84" spans="1:41" x14ac:dyDescent="0.15">
      <c r="A84" t="s">
        <v>153</v>
      </c>
      <c r="B84" s="1">
        <v>36616</v>
      </c>
      <c r="C84" s="1"/>
      <c r="E84">
        <v>15</v>
      </c>
      <c r="F84">
        <v>15</v>
      </c>
      <c r="G84">
        <v>15.5</v>
      </c>
      <c r="H84">
        <v>15.5</v>
      </c>
      <c r="I84">
        <v>15</v>
      </c>
      <c r="L84" t="s">
        <v>13</v>
      </c>
      <c r="M84" s="3">
        <v>1</v>
      </c>
      <c r="N84" s="3">
        <v>1</v>
      </c>
      <c r="O84">
        <v>1</v>
      </c>
      <c r="P84">
        <v>1</v>
      </c>
      <c r="AA84">
        <f t="shared" si="33"/>
        <v>0</v>
      </c>
      <c r="AB84">
        <f t="shared" si="34"/>
        <v>0.5</v>
      </c>
      <c r="AC84">
        <f t="shared" si="30"/>
        <v>0</v>
      </c>
      <c r="AD84">
        <f t="shared" si="29"/>
        <v>-0.5</v>
      </c>
      <c r="AM84">
        <f t="shared" si="25"/>
        <v>1</v>
      </c>
      <c r="AN84">
        <f t="shared" si="26"/>
        <v>0</v>
      </c>
    </row>
    <row r="85" spans="1:41" x14ac:dyDescent="0.15">
      <c r="A85" t="s">
        <v>154</v>
      </c>
      <c r="B85" s="1">
        <v>36616</v>
      </c>
      <c r="C85" s="1"/>
      <c r="E85">
        <v>28</v>
      </c>
      <c r="F85">
        <v>35</v>
      </c>
      <c r="G85">
        <v>39.5</v>
      </c>
      <c r="H85">
        <v>45.5</v>
      </c>
      <c r="I85">
        <v>47.5</v>
      </c>
      <c r="J85">
        <v>51.5</v>
      </c>
      <c r="K85">
        <v>54.5</v>
      </c>
      <c r="L85" t="s">
        <v>13</v>
      </c>
      <c r="M85" s="3">
        <v>0.2</v>
      </c>
      <c r="N85" s="3">
        <v>0</v>
      </c>
      <c r="O85">
        <v>0.2</v>
      </c>
      <c r="P85">
        <v>0.2</v>
      </c>
      <c r="Q85">
        <v>0.3</v>
      </c>
      <c r="R85">
        <v>0.4</v>
      </c>
      <c r="AA85">
        <f t="shared" si="33"/>
        <v>7</v>
      </c>
      <c r="AB85">
        <f t="shared" si="34"/>
        <v>4.5</v>
      </c>
      <c r="AC85">
        <f t="shared" si="30"/>
        <v>6</v>
      </c>
      <c r="AD85">
        <f t="shared" si="29"/>
        <v>2</v>
      </c>
      <c r="AE85">
        <f t="shared" ref="AE85:AF92" si="36">J85-I85</f>
        <v>4</v>
      </c>
      <c r="AF85">
        <f t="shared" si="36"/>
        <v>3</v>
      </c>
      <c r="AM85">
        <f t="shared" si="25"/>
        <v>0.2166666666666667</v>
      </c>
      <c r="AN85">
        <f t="shared" si="26"/>
        <v>4.416666666666667</v>
      </c>
    </row>
    <row r="86" spans="1:41" x14ac:dyDescent="0.15">
      <c r="A86" t="s">
        <v>100</v>
      </c>
      <c r="B86" s="1">
        <v>36616</v>
      </c>
      <c r="C86" s="1">
        <v>38717</v>
      </c>
      <c r="D86">
        <v>12.5</v>
      </c>
      <c r="E86">
        <v>15.8</v>
      </c>
      <c r="F86">
        <v>18</v>
      </c>
      <c r="G86">
        <v>20</v>
      </c>
      <c r="H86">
        <v>20.5</v>
      </c>
      <c r="I86">
        <v>20</v>
      </c>
      <c r="J86">
        <v>21</v>
      </c>
      <c r="K86">
        <v>22.5</v>
      </c>
      <c r="L86" t="s">
        <v>13</v>
      </c>
      <c r="M86" s="3">
        <v>0.5</v>
      </c>
      <c r="N86" s="3">
        <v>0.8</v>
      </c>
      <c r="O86">
        <v>1</v>
      </c>
      <c r="P86">
        <v>1</v>
      </c>
      <c r="Q86">
        <v>1</v>
      </c>
      <c r="R86">
        <v>1</v>
      </c>
      <c r="Z86">
        <f t="shared" si="32"/>
        <v>3.3000000000000007</v>
      </c>
      <c r="AA86">
        <f t="shared" si="33"/>
        <v>2.1999999999999993</v>
      </c>
      <c r="AB86">
        <f t="shared" si="34"/>
        <v>2</v>
      </c>
      <c r="AC86">
        <f t="shared" si="30"/>
        <v>0.5</v>
      </c>
      <c r="AD86">
        <f t="shared" si="29"/>
        <v>-0.5</v>
      </c>
      <c r="AE86">
        <f t="shared" si="36"/>
        <v>1</v>
      </c>
      <c r="AF86">
        <f t="shared" si="36"/>
        <v>1.5</v>
      </c>
      <c r="AM86">
        <f t="shared" si="25"/>
        <v>0.8833333333333333</v>
      </c>
      <c r="AN86">
        <f t="shared" si="26"/>
        <v>1.4285714285714286</v>
      </c>
    </row>
    <row r="87" spans="1:41" x14ac:dyDescent="0.15">
      <c r="A87" t="s">
        <v>101</v>
      </c>
      <c r="B87" s="1">
        <v>36616</v>
      </c>
      <c r="C87" s="1">
        <v>38717</v>
      </c>
      <c r="D87">
        <v>27.5</v>
      </c>
      <c r="E87">
        <v>36</v>
      </c>
      <c r="F87">
        <v>45.5</v>
      </c>
      <c r="G87">
        <v>52.5</v>
      </c>
      <c r="H87">
        <v>58</v>
      </c>
      <c r="I87">
        <v>61</v>
      </c>
      <c r="J87">
        <v>65.5</v>
      </c>
      <c r="K87">
        <v>69.5</v>
      </c>
      <c r="L87" t="s">
        <v>13</v>
      </c>
      <c r="M87" s="3">
        <v>0</v>
      </c>
      <c r="N87" s="3">
        <v>0</v>
      </c>
      <c r="O87">
        <v>0.1</v>
      </c>
      <c r="P87">
        <v>0.1</v>
      </c>
      <c r="Q87">
        <v>0.2</v>
      </c>
      <c r="R87">
        <v>0.3</v>
      </c>
      <c r="Z87">
        <f t="shared" si="32"/>
        <v>8.5</v>
      </c>
      <c r="AA87">
        <f t="shared" si="33"/>
        <v>9.5</v>
      </c>
      <c r="AB87">
        <f t="shared" si="34"/>
        <v>7</v>
      </c>
      <c r="AC87">
        <f t="shared" si="30"/>
        <v>5.5</v>
      </c>
      <c r="AD87">
        <f t="shared" si="29"/>
        <v>3</v>
      </c>
      <c r="AE87">
        <f t="shared" si="36"/>
        <v>4.5</v>
      </c>
      <c r="AF87">
        <f t="shared" si="36"/>
        <v>4</v>
      </c>
      <c r="AM87">
        <f t="shared" si="25"/>
        <v>0.11666666666666665</v>
      </c>
      <c r="AN87">
        <f t="shared" si="26"/>
        <v>6</v>
      </c>
    </row>
    <row r="88" spans="1:41" x14ac:dyDescent="0.15">
      <c r="A88" t="s">
        <v>102</v>
      </c>
      <c r="B88" s="1">
        <v>36616</v>
      </c>
      <c r="C88" s="1">
        <v>38717</v>
      </c>
      <c r="D88">
        <v>21.5</v>
      </c>
      <c r="E88">
        <v>25.5</v>
      </c>
      <c r="F88">
        <v>31</v>
      </c>
      <c r="G88">
        <v>33</v>
      </c>
      <c r="H88">
        <v>36.5</v>
      </c>
      <c r="I88">
        <v>39.5</v>
      </c>
      <c r="J88">
        <v>44</v>
      </c>
      <c r="K88">
        <v>47</v>
      </c>
      <c r="L88" t="s">
        <v>13</v>
      </c>
      <c r="M88" s="3">
        <v>0.2</v>
      </c>
      <c r="N88" s="3">
        <v>0.3</v>
      </c>
      <c r="O88">
        <v>0.7</v>
      </c>
      <c r="P88">
        <v>0.7</v>
      </c>
      <c r="Q88">
        <v>0.5</v>
      </c>
      <c r="R88">
        <v>0.7</v>
      </c>
      <c r="Z88">
        <f t="shared" si="32"/>
        <v>4</v>
      </c>
      <c r="AA88">
        <f t="shared" si="33"/>
        <v>5.5</v>
      </c>
      <c r="AB88">
        <f t="shared" si="34"/>
        <v>2</v>
      </c>
      <c r="AC88">
        <f t="shared" si="30"/>
        <v>3.5</v>
      </c>
      <c r="AD88">
        <f t="shared" si="29"/>
        <v>3</v>
      </c>
      <c r="AE88">
        <f t="shared" si="36"/>
        <v>4.5</v>
      </c>
      <c r="AF88">
        <f t="shared" si="36"/>
        <v>3</v>
      </c>
      <c r="AM88">
        <f t="shared" si="25"/>
        <v>0.51666666666666661</v>
      </c>
      <c r="AN88">
        <f t="shared" si="26"/>
        <v>3.6428571428571428</v>
      </c>
    </row>
    <row r="89" spans="1:41" x14ac:dyDescent="0.15">
      <c r="A89" t="s">
        <v>103</v>
      </c>
      <c r="B89" s="1">
        <v>36616</v>
      </c>
      <c r="C89" s="1">
        <v>38717</v>
      </c>
      <c r="D89">
        <v>28.8</v>
      </c>
      <c r="E89">
        <v>38</v>
      </c>
      <c r="F89">
        <v>50</v>
      </c>
      <c r="G89">
        <v>54.5</v>
      </c>
      <c r="H89">
        <v>62</v>
      </c>
      <c r="I89">
        <v>66</v>
      </c>
      <c r="J89">
        <v>72</v>
      </c>
      <c r="K89">
        <v>79</v>
      </c>
      <c r="L89" t="s">
        <v>13</v>
      </c>
      <c r="M89" s="3">
        <v>0</v>
      </c>
      <c r="N89" s="3">
        <v>0.4</v>
      </c>
      <c r="O89">
        <v>0.1</v>
      </c>
      <c r="P89">
        <v>0.1</v>
      </c>
      <c r="Q89">
        <v>0.2</v>
      </c>
      <c r="R89">
        <v>0.3</v>
      </c>
      <c r="Z89">
        <f t="shared" si="32"/>
        <v>9.1999999999999993</v>
      </c>
      <c r="AA89">
        <f t="shared" si="33"/>
        <v>12</v>
      </c>
      <c r="AB89">
        <f t="shared" si="34"/>
        <v>4.5</v>
      </c>
      <c r="AC89">
        <f t="shared" si="30"/>
        <v>7.5</v>
      </c>
      <c r="AD89">
        <f t="shared" si="29"/>
        <v>4</v>
      </c>
      <c r="AE89">
        <f t="shared" si="36"/>
        <v>6</v>
      </c>
      <c r="AF89">
        <f t="shared" si="36"/>
        <v>7</v>
      </c>
      <c r="AM89">
        <f t="shared" si="25"/>
        <v>0.18333333333333335</v>
      </c>
      <c r="AN89">
        <f t="shared" si="26"/>
        <v>7.1714285714285717</v>
      </c>
    </row>
    <row r="90" spans="1:41" x14ac:dyDescent="0.15">
      <c r="A90" t="s">
        <v>104</v>
      </c>
      <c r="B90" s="1">
        <v>36616</v>
      </c>
      <c r="C90" s="1">
        <v>38717</v>
      </c>
      <c r="D90">
        <v>27</v>
      </c>
      <c r="E90">
        <v>35</v>
      </c>
      <c r="F90">
        <v>43</v>
      </c>
      <c r="G90">
        <v>50</v>
      </c>
      <c r="H90">
        <v>56</v>
      </c>
      <c r="I90">
        <v>61.5</v>
      </c>
      <c r="J90">
        <v>67</v>
      </c>
      <c r="K90">
        <v>73.5</v>
      </c>
      <c r="L90" t="s">
        <v>13</v>
      </c>
      <c r="M90" s="3">
        <v>0</v>
      </c>
      <c r="N90" s="3">
        <v>0.2</v>
      </c>
      <c r="O90">
        <v>0.2</v>
      </c>
      <c r="P90">
        <v>0.2</v>
      </c>
      <c r="Q90">
        <v>0</v>
      </c>
      <c r="R90">
        <v>0.1</v>
      </c>
      <c r="Z90">
        <f t="shared" si="32"/>
        <v>8</v>
      </c>
      <c r="AA90">
        <f t="shared" si="33"/>
        <v>8</v>
      </c>
      <c r="AB90">
        <f t="shared" si="34"/>
        <v>7</v>
      </c>
      <c r="AC90">
        <f t="shared" si="30"/>
        <v>6</v>
      </c>
      <c r="AD90">
        <f t="shared" si="29"/>
        <v>5.5</v>
      </c>
      <c r="AE90">
        <f t="shared" si="36"/>
        <v>5.5</v>
      </c>
      <c r="AF90">
        <f t="shared" si="36"/>
        <v>6.5</v>
      </c>
      <c r="AM90">
        <f t="shared" si="25"/>
        <v>0.11666666666666668</v>
      </c>
      <c r="AN90">
        <f t="shared" si="26"/>
        <v>6.6428571428571432</v>
      </c>
    </row>
    <row r="91" spans="1:41" x14ac:dyDescent="0.15">
      <c r="A91" t="s">
        <v>105</v>
      </c>
      <c r="B91" s="1">
        <v>36616</v>
      </c>
      <c r="C91" s="1">
        <v>38717</v>
      </c>
      <c r="D91">
        <v>16</v>
      </c>
      <c r="E91">
        <v>21.8</v>
      </c>
      <c r="F91">
        <v>28</v>
      </c>
      <c r="G91">
        <v>32</v>
      </c>
      <c r="H91">
        <v>35.5</v>
      </c>
      <c r="I91">
        <v>38</v>
      </c>
      <c r="J91">
        <v>42.5</v>
      </c>
      <c r="K91">
        <v>44.5</v>
      </c>
      <c r="L91" t="s">
        <v>13</v>
      </c>
      <c r="M91" s="3">
        <v>0.5</v>
      </c>
      <c r="N91" s="3">
        <v>0.3</v>
      </c>
      <c r="O91">
        <v>0.6</v>
      </c>
      <c r="P91">
        <v>0.8</v>
      </c>
      <c r="Q91">
        <v>0.9</v>
      </c>
      <c r="R91">
        <v>0.8</v>
      </c>
      <c r="Z91">
        <f t="shared" si="32"/>
        <v>5.8000000000000007</v>
      </c>
      <c r="AA91">
        <f t="shared" si="33"/>
        <v>6.1999999999999993</v>
      </c>
      <c r="AB91">
        <f t="shared" si="34"/>
        <v>4</v>
      </c>
      <c r="AC91">
        <f t="shared" si="30"/>
        <v>3.5</v>
      </c>
      <c r="AD91">
        <f t="shared" si="29"/>
        <v>2.5</v>
      </c>
      <c r="AE91">
        <f t="shared" si="36"/>
        <v>4.5</v>
      </c>
      <c r="AF91">
        <f t="shared" si="36"/>
        <v>2</v>
      </c>
      <c r="AM91">
        <f t="shared" si="25"/>
        <v>0.65</v>
      </c>
      <c r="AN91">
        <f t="shared" si="26"/>
        <v>4.0714285714285712</v>
      </c>
    </row>
    <row r="92" spans="1:41" x14ac:dyDescent="0.15">
      <c r="A92" t="s">
        <v>106</v>
      </c>
      <c r="B92" s="1">
        <v>36616</v>
      </c>
      <c r="C92" s="1">
        <v>38717</v>
      </c>
      <c r="D92">
        <v>19.5</v>
      </c>
      <c r="E92">
        <v>28</v>
      </c>
      <c r="F92">
        <v>34.5</v>
      </c>
      <c r="G92">
        <v>42.5</v>
      </c>
      <c r="H92">
        <v>46.5</v>
      </c>
      <c r="I92">
        <v>48</v>
      </c>
      <c r="J92">
        <v>54.5</v>
      </c>
      <c r="K92">
        <v>56</v>
      </c>
      <c r="L92" t="s">
        <v>13</v>
      </c>
      <c r="M92" s="3">
        <v>0</v>
      </c>
      <c r="N92" s="3">
        <v>0.1</v>
      </c>
      <c r="O92">
        <v>0.1</v>
      </c>
      <c r="P92">
        <v>0.2</v>
      </c>
      <c r="Q92">
        <v>0.5</v>
      </c>
      <c r="R92">
        <v>0.2</v>
      </c>
      <c r="Z92">
        <f t="shared" si="32"/>
        <v>8.5</v>
      </c>
      <c r="AA92">
        <f t="shared" si="33"/>
        <v>6.5</v>
      </c>
      <c r="AB92">
        <f t="shared" si="34"/>
        <v>8</v>
      </c>
      <c r="AC92">
        <f t="shared" si="30"/>
        <v>4</v>
      </c>
      <c r="AD92">
        <f t="shared" si="29"/>
        <v>1.5</v>
      </c>
      <c r="AE92">
        <f t="shared" si="36"/>
        <v>6.5</v>
      </c>
      <c r="AF92">
        <f t="shared" si="36"/>
        <v>1.5</v>
      </c>
      <c r="AM92">
        <f t="shared" si="25"/>
        <v>0.18333333333333335</v>
      </c>
      <c r="AN92">
        <f t="shared" si="26"/>
        <v>5.2142857142857144</v>
      </c>
    </row>
    <row r="93" spans="1:41" x14ac:dyDescent="0.15">
      <c r="A93" t="s">
        <v>107</v>
      </c>
      <c r="B93" s="1">
        <v>36616</v>
      </c>
      <c r="C93" s="1">
        <v>38717</v>
      </c>
      <c r="D93">
        <v>14.5</v>
      </c>
      <c r="E93">
        <v>17</v>
      </c>
      <c r="F93">
        <v>18.5</v>
      </c>
      <c r="G93">
        <v>18.5</v>
      </c>
      <c r="H93">
        <v>18.5</v>
      </c>
      <c r="I93">
        <v>18.5</v>
      </c>
      <c r="L93" t="s">
        <v>13</v>
      </c>
      <c r="M93" s="3">
        <v>1</v>
      </c>
      <c r="N93" s="3">
        <v>1</v>
      </c>
      <c r="O93">
        <v>1</v>
      </c>
      <c r="P93">
        <v>1</v>
      </c>
      <c r="Z93">
        <f t="shared" si="32"/>
        <v>2.5</v>
      </c>
      <c r="AA93">
        <f t="shared" si="33"/>
        <v>1.5</v>
      </c>
      <c r="AB93">
        <f t="shared" si="34"/>
        <v>0</v>
      </c>
      <c r="AC93">
        <f t="shared" si="30"/>
        <v>0</v>
      </c>
      <c r="AD93">
        <f t="shared" si="29"/>
        <v>0</v>
      </c>
      <c r="AM93">
        <f t="shared" si="25"/>
        <v>1</v>
      </c>
      <c r="AN93">
        <f t="shared" si="26"/>
        <v>0.8</v>
      </c>
    </row>
    <row r="94" spans="1:41" x14ac:dyDescent="0.15">
      <c r="A94" t="s">
        <v>108</v>
      </c>
      <c r="B94" s="1">
        <v>36616</v>
      </c>
      <c r="C94" s="1">
        <v>38717</v>
      </c>
      <c r="D94">
        <v>29.5</v>
      </c>
      <c r="E94">
        <v>37.5</v>
      </c>
      <c r="F94">
        <v>44.5</v>
      </c>
      <c r="G94">
        <v>50.5</v>
      </c>
      <c r="H94">
        <v>57</v>
      </c>
      <c r="I94">
        <v>62</v>
      </c>
      <c r="J94">
        <v>66.5</v>
      </c>
      <c r="K94">
        <v>70.5</v>
      </c>
      <c r="L94" t="s">
        <v>13</v>
      </c>
      <c r="M94" s="3">
        <v>0</v>
      </c>
      <c r="N94" s="3">
        <v>0.1</v>
      </c>
      <c r="O94">
        <v>0</v>
      </c>
      <c r="P94">
        <v>0.1</v>
      </c>
      <c r="Q94">
        <v>0.1</v>
      </c>
      <c r="R94">
        <v>0.1</v>
      </c>
      <c r="Z94">
        <f t="shared" si="32"/>
        <v>8</v>
      </c>
      <c r="AA94">
        <f t="shared" si="33"/>
        <v>7</v>
      </c>
      <c r="AB94">
        <f t="shared" si="34"/>
        <v>6</v>
      </c>
      <c r="AC94">
        <f t="shared" si="30"/>
        <v>6.5</v>
      </c>
      <c r="AD94">
        <f t="shared" si="29"/>
        <v>5</v>
      </c>
      <c r="AE94">
        <f>J94-I94</f>
        <v>4.5</v>
      </c>
      <c r="AF94">
        <f>K94-J94</f>
        <v>4</v>
      </c>
      <c r="AM94">
        <f t="shared" si="25"/>
        <v>6.6666666666666666E-2</v>
      </c>
      <c r="AN94">
        <f t="shared" si="26"/>
        <v>5.8571428571428568</v>
      </c>
    </row>
    <row r="95" spans="1:41" x14ac:dyDescent="0.15">
      <c r="A95" t="s">
        <v>109</v>
      </c>
      <c r="B95" s="1">
        <v>36616</v>
      </c>
      <c r="C95" s="1">
        <v>38717</v>
      </c>
      <c r="D95">
        <v>29</v>
      </c>
      <c r="E95">
        <v>38</v>
      </c>
      <c r="F95">
        <v>47.5</v>
      </c>
      <c r="G95">
        <v>52.5</v>
      </c>
      <c r="H95">
        <v>59</v>
      </c>
      <c r="I95">
        <v>62.5</v>
      </c>
      <c r="J95">
        <v>68.5</v>
      </c>
      <c r="K95">
        <v>73.5</v>
      </c>
      <c r="L95" t="s">
        <v>13</v>
      </c>
      <c r="M95" s="3">
        <v>0</v>
      </c>
      <c r="N95" s="3">
        <v>0.1</v>
      </c>
      <c r="O95">
        <v>0.3</v>
      </c>
      <c r="P95">
        <v>0.1</v>
      </c>
      <c r="Q95">
        <v>0.1</v>
      </c>
      <c r="R95">
        <v>0.1</v>
      </c>
      <c r="Z95">
        <f t="shared" si="32"/>
        <v>9</v>
      </c>
      <c r="AA95">
        <f t="shared" si="33"/>
        <v>9.5</v>
      </c>
      <c r="AB95">
        <f t="shared" si="34"/>
        <v>5</v>
      </c>
      <c r="AC95">
        <f t="shared" si="30"/>
        <v>6.5</v>
      </c>
      <c r="AD95">
        <f t="shared" si="29"/>
        <v>3.5</v>
      </c>
      <c r="AE95">
        <f>J95-I95</f>
        <v>6</v>
      </c>
      <c r="AF95">
        <f>K95-J95</f>
        <v>5</v>
      </c>
      <c r="AM95">
        <f t="shared" si="25"/>
        <v>0.11666666666666665</v>
      </c>
      <c r="AN95">
        <f t="shared" si="26"/>
        <v>6.3571428571428568</v>
      </c>
    </row>
    <row r="96" spans="1:41" x14ac:dyDescent="0.15">
      <c r="A96" t="s">
        <v>110</v>
      </c>
      <c r="B96" s="1">
        <v>36616</v>
      </c>
      <c r="C96" s="1">
        <v>38717</v>
      </c>
      <c r="D96">
        <v>13.8</v>
      </c>
      <c r="E96">
        <v>18.2</v>
      </c>
      <c r="F96">
        <v>19</v>
      </c>
      <c r="G96">
        <v>19.5</v>
      </c>
      <c r="H96">
        <v>19.5</v>
      </c>
      <c r="I96">
        <v>20</v>
      </c>
      <c r="L96" t="s">
        <v>13</v>
      </c>
      <c r="M96" s="3">
        <v>1</v>
      </c>
      <c r="N96">
        <v>1</v>
      </c>
      <c r="O96">
        <v>0.9</v>
      </c>
      <c r="P96">
        <v>1</v>
      </c>
      <c r="Z96">
        <f t="shared" si="32"/>
        <v>4.3999999999999986</v>
      </c>
      <c r="AA96">
        <f t="shared" si="33"/>
        <v>0.80000000000000071</v>
      </c>
      <c r="AB96">
        <f t="shared" si="34"/>
        <v>0.5</v>
      </c>
      <c r="AC96">
        <f t="shared" si="30"/>
        <v>0</v>
      </c>
      <c r="AD96">
        <f t="shared" si="29"/>
        <v>0.5</v>
      </c>
      <c r="AM96">
        <f t="shared" si="25"/>
        <v>0.97499999999999998</v>
      </c>
      <c r="AN96">
        <f t="shared" si="26"/>
        <v>1.2399999999999998</v>
      </c>
    </row>
    <row r="97" spans="1:41" x14ac:dyDescent="0.15">
      <c r="A97" t="s">
        <v>111</v>
      </c>
      <c r="B97" s="1">
        <v>36616</v>
      </c>
      <c r="C97" s="1">
        <v>38717</v>
      </c>
      <c r="D97">
        <v>26</v>
      </c>
      <c r="E97">
        <v>33.5</v>
      </c>
      <c r="F97">
        <v>40</v>
      </c>
      <c r="G97">
        <v>46.5</v>
      </c>
      <c r="H97">
        <v>51</v>
      </c>
      <c r="I97">
        <v>58</v>
      </c>
      <c r="J97">
        <v>58.5</v>
      </c>
      <c r="K97">
        <v>75.5</v>
      </c>
      <c r="L97" t="s">
        <v>13</v>
      </c>
      <c r="M97" s="3">
        <v>0</v>
      </c>
      <c r="N97">
        <v>0</v>
      </c>
      <c r="O97">
        <v>0.1</v>
      </c>
      <c r="P97">
        <v>0.1</v>
      </c>
      <c r="Q97">
        <v>0.1</v>
      </c>
      <c r="R97">
        <v>0.1</v>
      </c>
      <c r="Z97">
        <f t="shared" si="32"/>
        <v>7.5</v>
      </c>
      <c r="AA97">
        <f t="shared" si="33"/>
        <v>6.5</v>
      </c>
      <c r="AB97">
        <f t="shared" si="34"/>
        <v>6.5</v>
      </c>
      <c r="AC97">
        <f t="shared" si="30"/>
        <v>4.5</v>
      </c>
      <c r="AD97">
        <f t="shared" si="29"/>
        <v>7</v>
      </c>
      <c r="AE97">
        <f>J97-I97</f>
        <v>0.5</v>
      </c>
      <c r="AF97">
        <f>K97-J97</f>
        <v>17</v>
      </c>
      <c r="AM97">
        <f t="shared" si="25"/>
        <v>6.6666666666666666E-2</v>
      </c>
      <c r="AN97">
        <f t="shared" si="26"/>
        <v>7.0714285714285712</v>
      </c>
    </row>
    <row r="98" spans="1:41" x14ac:dyDescent="0.15">
      <c r="A98" t="s">
        <v>112</v>
      </c>
      <c r="B98" s="1">
        <v>36616</v>
      </c>
      <c r="C98" s="1">
        <v>38717</v>
      </c>
      <c r="D98">
        <v>18.5</v>
      </c>
      <c r="E98">
        <v>21</v>
      </c>
      <c r="F98">
        <v>24</v>
      </c>
      <c r="G98">
        <v>26.5</v>
      </c>
      <c r="H98">
        <v>28.5</v>
      </c>
      <c r="I98">
        <v>30</v>
      </c>
      <c r="L98" t="s">
        <v>13</v>
      </c>
      <c r="M98" s="3">
        <v>0.5</v>
      </c>
      <c r="N98">
        <v>0.8</v>
      </c>
      <c r="O98">
        <v>0.9</v>
      </c>
      <c r="P98">
        <v>1</v>
      </c>
      <c r="Z98">
        <f t="shared" si="32"/>
        <v>2.5</v>
      </c>
      <c r="AA98">
        <f t="shared" si="33"/>
        <v>3</v>
      </c>
      <c r="AB98">
        <f t="shared" si="34"/>
        <v>2.5</v>
      </c>
      <c r="AC98">
        <f t="shared" si="30"/>
        <v>2</v>
      </c>
      <c r="AD98">
        <f t="shared" si="29"/>
        <v>1.5</v>
      </c>
      <c r="AM98">
        <f t="shared" si="25"/>
        <v>0.8</v>
      </c>
      <c r="AN98">
        <f t="shared" si="26"/>
        <v>2.2999999999999998</v>
      </c>
    </row>
    <row r="99" spans="1:41" x14ac:dyDescent="0.15">
      <c r="A99" t="s">
        <v>113</v>
      </c>
      <c r="B99" s="1">
        <v>36616</v>
      </c>
      <c r="C99" s="1">
        <v>38717</v>
      </c>
      <c r="D99">
        <v>26.5</v>
      </c>
      <c r="E99">
        <v>32</v>
      </c>
      <c r="F99">
        <v>41</v>
      </c>
      <c r="G99">
        <v>45.5</v>
      </c>
      <c r="H99">
        <v>52.5</v>
      </c>
      <c r="I99">
        <v>57</v>
      </c>
      <c r="J99">
        <v>65.5</v>
      </c>
      <c r="K99">
        <v>71.5</v>
      </c>
      <c r="L99" t="s">
        <v>13</v>
      </c>
      <c r="M99" s="3">
        <v>0</v>
      </c>
      <c r="N99">
        <v>0</v>
      </c>
      <c r="O99">
        <v>0</v>
      </c>
      <c r="P99">
        <v>0</v>
      </c>
      <c r="Q99">
        <v>0.2</v>
      </c>
      <c r="R99">
        <v>0</v>
      </c>
      <c r="S99">
        <v>7.6</v>
      </c>
      <c r="T99">
        <v>9.6999999999999993</v>
      </c>
      <c r="U99">
        <v>12.6</v>
      </c>
      <c r="V99">
        <v>14.2</v>
      </c>
      <c r="W99">
        <v>16.5</v>
      </c>
      <c r="X99">
        <v>17.8</v>
      </c>
      <c r="Y99">
        <v>20.399999999999999</v>
      </c>
      <c r="Z99">
        <f t="shared" si="32"/>
        <v>5.5</v>
      </c>
      <c r="AA99">
        <f t="shared" si="33"/>
        <v>9</v>
      </c>
      <c r="AB99">
        <f t="shared" si="34"/>
        <v>4.5</v>
      </c>
      <c r="AC99">
        <f t="shared" si="30"/>
        <v>7</v>
      </c>
      <c r="AD99">
        <f t="shared" si="29"/>
        <v>4.5</v>
      </c>
      <c r="AE99">
        <f t="shared" ref="AE99:AF102" si="37">J99-I99</f>
        <v>8.5</v>
      </c>
      <c r="AF99">
        <f t="shared" si="37"/>
        <v>6</v>
      </c>
      <c r="AG99">
        <f t="shared" ref="AG99:AL99" si="38">T99-S99</f>
        <v>2.0999999999999996</v>
      </c>
      <c r="AH99">
        <f t="shared" si="38"/>
        <v>2.9000000000000004</v>
      </c>
      <c r="AI99">
        <f t="shared" si="38"/>
        <v>1.5999999999999996</v>
      </c>
      <c r="AJ99">
        <f t="shared" si="38"/>
        <v>2.3000000000000007</v>
      </c>
      <c r="AK99">
        <f t="shared" si="38"/>
        <v>1.3000000000000007</v>
      </c>
      <c r="AL99">
        <f t="shared" si="38"/>
        <v>2.5999999999999979</v>
      </c>
      <c r="AM99">
        <f t="shared" si="25"/>
        <v>3.3333333333333333E-2</v>
      </c>
      <c r="AN99">
        <f t="shared" si="26"/>
        <v>6.4285714285714288</v>
      </c>
      <c r="AO99">
        <f>AVERAGE(AH99:AL99)</f>
        <v>2.1399999999999997</v>
      </c>
    </row>
    <row r="100" spans="1:41" x14ac:dyDescent="0.15">
      <c r="A100" t="s">
        <v>155</v>
      </c>
      <c r="B100" s="1">
        <v>36616</v>
      </c>
      <c r="C100" s="1"/>
      <c r="E100">
        <v>25</v>
      </c>
      <c r="F100">
        <v>30</v>
      </c>
      <c r="G100">
        <v>34</v>
      </c>
      <c r="H100">
        <v>38</v>
      </c>
      <c r="I100">
        <v>40.5</v>
      </c>
      <c r="J100">
        <v>44.5</v>
      </c>
      <c r="K100">
        <v>46.5</v>
      </c>
      <c r="L100" t="s">
        <v>13</v>
      </c>
      <c r="M100" s="3">
        <v>0.2</v>
      </c>
      <c r="N100">
        <v>0.6</v>
      </c>
      <c r="O100">
        <v>0.8</v>
      </c>
      <c r="P100">
        <v>1</v>
      </c>
      <c r="Q100">
        <v>1</v>
      </c>
      <c r="R100">
        <v>0.9</v>
      </c>
      <c r="AA100">
        <f t="shared" si="33"/>
        <v>5</v>
      </c>
      <c r="AB100">
        <f t="shared" si="34"/>
        <v>4</v>
      </c>
      <c r="AC100">
        <f t="shared" si="30"/>
        <v>4</v>
      </c>
      <c r="AD100">
        <f t="shared" si="29"/>
        <v>2.5</v>
      </c>
      <c r="AE100">
        <f t="shared" si="37"/>
        <v>4</v>
      </c>
      <c r="AF100">
        <f t="shared" si="37"/>
        <v>2</v>
      </c>
      <c r="AM100">
        <f t="shared" si="25"/>
        <v>0.75</v>
      </c>
      <c r="AN100">
        <f t="shared" si="26"/>
        <v>3.5833333333333335</v>
      </c>
    </row>
    <row r="101" spans="1:41" x14ac:dyDescent="0.15">
      <c r="A101" t="s">
        <v>114</v>
      </c>
      <c r="B101" s="1">
        <v>36616</v>
      </c>
      <c r="C101" s="1">
        <v>38717</v>
      </c>
      <c r="D101">
        <v>27.5</v>
      </c>
      <c r="E101">
        <v>40.5</v>
      </c>
      <c r="F101">
        <v>52.5</v>
      </c>
      <c r="G101">
        <v>62.5</v>
      </c>
      <c r="H101">
        <v>67.5</v>
      </c>
      <c r="I101">
        <v>75</v>
      </c>
      <c r="J101">
        <v>81</v>
      </c>
      <c r="K101">
        <v>88.5</v>
      </c>
      <c r="L101" t="s">
        <v>13</v>
      </c>
      <c r="M101" s="3">
        <v>0</v>
      </c>
      <c r="N101">
        <v>0</v>
      </c>
      <c r="O101">
        <v>0</v>
      </c>
      <c r="P101">
        <v>0.1</v>
      </c>
      <c r="Q101">
        <v>0.2</v>
      </c>
      <c r="R101">
        <v>0.1</v>
      </c>
      <c r="Z101">
        <f t="shared" si="32"/>
        <v>13</v>
      </c>
      <c r="AA101">
        <f t="shared" si="33"/>
        <v>12</v>
      </c>
      <c r="AB101">
        <f t="shared" si="34"/>
        <v>10</v>
      </c>
      <c r="AC101">
        <f t="shared" si="30"/>
        <v>5</v>
      </c>
      <c r="AD101">
        <f t="shared" si="29"/>
        <v>7.5</v>
      </c>
      <c r="AE101">
        <f t="shared" si="37"/>
        <v>6</v>
      </c>
      <c r="AF101">
        <f t="shared" si="37"/>
        <v>7.5</v>
      </c>
      <c r="AM101">
        <f t="shared" si="25"/>
        <v>6.6666666666666666E-2</v>
      </c>
      <c r="AN101">
        <f t="shared" si="26"/>
        <v>8.7142857142857135</v>
      </c>
    </row>
    <row r="102" spans="1:41" x14ac:dyDescent="0.15">
      <c r="A102" t="s">
        <v>115</v>
      </c>
      <c r="B102" s="1">
        <v>36616</v>
      </c>
      <c r="C102" s="1">
        <v>38717</v>
      </c>
      <c r="D102">
        <v>17.5</v>
      </c>
      <c r="E102">
        <v>23.5</v>
      </c>
      <c r="F102">
        <v>29.5</v>
      </c>
      <c r="G102">
        <v>33.5</v>
      </c>
      <c r="H102">
        <v>37.5</v>
      </c>
      <c r="I102">
        <v>40</v>
      </c>
      <c r="J102">
        <v>44.5</v>
      </c>
      <c r="K102">
        <v>49</v>
      </c>
      <c r="L102" t="s">
        <v>8</v>
      </c>
      <c r="M102" s="3">
        <v>0</v>
      </c>
      <c r="N102">
        <v>0.1</v>
      </c>
      <c r="O102">
        <v>0.2</v>
      </c>
      <c r="P102">
        <v>0.2</v>
      </c>
      <c r="Q102">
        <v>0.3</v>
      </c>
      <c r="R102">
        <v>0.3</v>
      </c>
      <c r="Z102">
        <f t="shared" si="32"/>
        <v>6</v>
      </c>
      <c r="AA102">
        <f t="shared" si="33"/>
        <v>6</v>
      </c>
      <c r="AB102">
        <f t="shared" si="34"/>
        <v>4</v>
      </c>
      <c r="AC102">
        <f t="shared" si="30"/>
        <v>4</v>
      </c>
      <c r="AD102">
        <f t="shared" si="29"/>
        <v>2.5</v>
      </c>
      <c r="AE102">
        <f t="shared" si="37"/>
        <v>4.5</v>
      </c>
      <c r="AF102">
        <f t="shared" si="37"/>
        <v>4.5</v>
      </c>
      <c r="AM102">
        <f t="shared" si="25"/>
        <v>0.18333333333333335</v>
      </c>
      <c r="AN102">
        <f t="shared" si="26"/>
        <v>4.5</v>
      </c>
    </row>
    <row r="103" spans="1:41" x14ac:dyDescent="0.15">
      <c r="A103" t="s">
        <v>116</v>
      </c>
      <c r="B103" s="1">
        <v>36616</v>
      </c>
      <c r="C103" s="1">
        <v>38717</v>
      </c>
      <c r="D103">
        <v>9</v>
      </c>
      <c r="E103">
        <v>12.5</v>
      </c>
      <c r="F103">
        <v>17</v>
      </c>
      <c r="G103">
        <v>18</v>
      </c>
      <c r="H103">
        <v>19.5</v>
      </c>
      <c r="I103">
        <v>19.5</v>
      </c>
      <c r="L103" t="s">
        <v>8</v>
      </c>
      <c r="M103" s="3">
        <v>0.5</v>
      </c>
      <c r="N103">
        <v>0.9</v>
      </c>
      <c r="O103">
        <v>1</v>
      </c>
      <c r="P103">
        <v>1</v>
      </c>
      <c r="Z103">
        <f t="shared" si="32"/>
        <v>3.5</v>
      </c>
      <c r="AA103">
        <f t="shared" si="33"/>
        <v>4.5</v>
      </c>
      <c r="AB103">
        <f t="shared" si="34"/>
        <v>1</v>
      </c>
      <c r="AC103">
        <f t="shared" si="30"/>
        <v>1.5</v>
      </c>
      <c r="AD103">
        <f t="shared" si="29"/>
        <v>0</v>
      </c>
      <c r="AM103">
        <f t="shared" si="25"/>
        <v>0.85</v>
      </c>
      <c r="AN103">
        <f t="shared" si="26"/>
        <v>2.1</v>
      </c>
    </row>
    <row r="104" spans="1:41" x14ac:dyDescent="0.15">
      <c r="A104" t="s">
        <v>117</v>
      </c>
      <c r="B104" s="1">
        <v>36616</v>
      </c>
      <c r="C104" s="1">
        <v>38717</v>
      </c>
      <c r="D104">
        <v>8.5</v>
      </c>
      <c r="E104">
        <v>13.5</v>
      </c>
      <c r="F104">
        <v>16.5</v>
      </c>
      <c r="G104">
        <v>18.5</v>
      </c>
      <c r="H104">
        <v>21</v>
      </c>
      <c r="I104">
        <v>21.5</v>
      </c>
      <c r="J104">
        <v>23.5</v>
      </c>
      <c r="K104">
        <v>24</v>
      </c>
      <c r="L104" t="s">
        <v>8</v>
      </c>
      <c r="M104" s="3">
        <v>0.5</v>
      </c>
      <c r="N104">
        <v>0.5</v>
      </c>
      <c r="O104">
        <v>0.9</v>
      </c>
      <c r="P104">
        <v>0.9</v>
      </c>
      <c r="Q104">
        <v>0.9</v>
      </c>
      <c r="R104">
        <v>1</v>
      </c>
      <c r="Z104">
        <f t="shared" si="32"/>
        <v>5</v>
      </c>
      <c r="AA104">
        <f t="shared" si="33"/>
        <v>3</v>
      </c>
      <c r="AB104">
        <f t="shared" si="34"/>
        <v>2</v>
      </c>
      <c r="AC104">
        <f t="shared" si="30"/>
        <v>2.5</v>
      </c>
      <c r="AD104">
        <f t="shared" si="29"/>
        <v>0.5</v>
      </c>
      <c r="AE104">
        <f t="shared" ref="AE104:AF106" si="39">J104-I104</f>
        <v>2</v>
      </c>
      <c r="AF104">
        <f t="shared" si="39"/>
        <v>0.5</v>
      </c>
      <c r="AM104">
        <f t="shared" si="25"/>
        <v>0.78333333333333321</v>
      </c>
      <c r="AN104">
        <f t="shared" si="26"/>
        <v>2.2142857142857144</v>
      </c>
    </row>
    <row r="105" spans="1:41" x14ac:dyDescent="0.15">
      <c r="A105" t="s">
        <v>118</v>
      </c>
      <c r="B105" s="1">
        <v>36616</v>
      </c>
      <c r="C105" s="1">
        <v>38717</v>
      </c>
      <c r="D105">
        <v>16.5</v>
      </c>
      <c r="E105">
        <v>24</v>
      </c>
      <c r="F105">
        <v>28.5</v>
      </c>
      <c r="G105">
        <v>32.5</v>
      </c>
      <c r="H105">
        <v>35</v>
      </c>
      <c r="I105">
        <v>36.5</v>
      </c>
      <c r="J105">
        <v>40.5</v>
      </c>
      <c r="K105">
        <v>43.5</v>
      </c>
      <c r="L105" t="s">
        <v>8</v>
      </c>
      <c r="M105" s="3">
        <v>0.2</v>
      </c>
      <c r="N105">
        <v>0.2</v>
      </c>
      <c r="O105">
        <v>0.6</v>
      </c>
      <c r="P105">
        <v>0.6</v>
      </c>
      <c r="Q105">
        <v>0.3</v>
      </c>
      <c r="R105">
        <v>0.4</v>
      </c>
      <c r="S105">
        <v>4.8499999999999996</v>
      </c>
      <c r="T105">
        <v>6.8</v>
      </c>
      <c r="U105">
        <v>8.3000000000000007</v>
      </c>
      <c r="V105">
        <v>9.6</v>
      </c>
      <c r="W105">
        <v>11</v>
      </c>
      <c r="X105">
        <v>12</v>
      </c>
      <c r="Y105">
        <v>13.2</v>
      </c>
      <c r="Z105">
        <f t="shared" si="32"/>
        <v>7.5</v>
      </c>
      <c r="AA105">
        <f t="shared" si="33"/>
        <v>4.5</v>
      </c>
      <c r="AB105">
        <f t="shared" si="34"/>
        <v>4</v>
      </c>
      <c r="AC105">
        <f t="shared" si="30"/>
        <v>2.5</v>
      </c>
      <c r="AD105">
        <f t="shared" si="29"/>
        <v>1.5</v>
      </c>
      <c r="AE105">
        <f t="shared" si="39"/>
        <v>4</v>
      </c>
      <c r="AF105">
        <f t="shared" si="39"/>
        <v>3</v>
      </c>
      <c r="AG105">
        <f t="shared" ref="AG105:AL105" si="40">T105-S105</f>
        <v>1.9500000000000002</v>
      </c>
      <c r="AH105">
        <f t="shared" si="40"/>
        <v>1.5000000000000009</v>
      </c>
      <c r="AI105">
        <f t="shared" si="40"/>
        <v>1.2999999999999989</v>
      </c>
      <c r="AJ105">
        <f t="shared" si="40"/>
        <v>1.4000000000000004</v>
      </c>
      <c r="AK105">
        <f t="shared" si="40"/>
        <v>1</v>
      </c>
      <c r="AL105">
        <f t="shared" si="40"/>
        <v>1.1999999999999993</v>
      </c>
      <c r="AM105">
        <f t="shared" si="25"/>
        <v>0.38333333333333336</v>
      </c>
      <c r="AN105">
        <f t="shared" si="26"/>
        <v>3.8571428571428572</v>
      </c>
      <c r="AO105">
        <f>AVERAGE(AH105:AL105)</f>
        <v>1.2799999999999998</v>
      </c>
    </row>
    <row r="106" spans="1:41" x14ac:dyDescent="0.15">
      <c r="A106" t="s">
        <v>119</v>
      </c>
      <c r="B106" s="1">
        <v>36616</v>
      </c>
      <c r="C106" s="1">
        <v>38717</v>
      </c>
      <c r="D106">
        <v>18</v>
      </c>
      <c r="E106">
        <v>26</v>
      </c>
      <c r="F106">
        <v>33</v>
      </c>
      <c r="G106">
        <v>37.5</v>
      </c>
      <c r="H106">
        <v>41</v>
      </c>
      <c r="I106">
        <v>44.5</v>
      </c>
      <c r="J106">
        <v>47.5</v>
      </c>
      <c r="K106">
        <v>52.5</v>
      </c>
      <c r="L106" t="s">
        <v>8</v>
      </c>
      <c r="M106" s="3">
        <v>0</v>
      </c>
      <c r="N106">
        <v>0</v>
      </c>
      <c r="O106">
        <v>0.1</v>
      </c>
      <c r="P106">
        <v>0.1</v>
      </c>
      <c r="Q106">
        <v>0.1</v>
      </c>
      <c r="R106">
        <v>0.1</v>
      </c>
      <c r="U106">
        <v>9.6</v>
      </c>
      <c r="V106">
        <v>10.6</v>
      </c>
      <c r="W106">
        <v>12.6</v>
      </c>
      <c r="X106">
        <v>14.2</v>
      </c>
      <c r="Y106">
        <v>15.2</v>
      </c>
      <c r="Z106">
        <f t="shared" si="32"/>
        <v>8</v>
      </c>
      <c r="AA106">
        <f t="shared" si="33"/>
        <v>7</v>
      </c>
      <c r="AB106">
        <f t="shared" si="34"/>
        <v>4.5</v>
      </c>
      <c r="AC106">
        <f t="shared" si="30"/>
        <v>3.5</v>
      </c>
      <c r="AD106">
        <f t="shared" si="29"/>
        <v>3.5</v>
      </c>
      <c r="AE106">
        <f t="shared" si="39"/>
        <v>3</v>
      </c>
      <c r="AF106">
        <f t="shared" si="39"/>
        <v>5</v>
      </c>
      <c r="AI106">
        <f>V106-U106</f>
        <v>1</v>
      </c>
      <c r="AJ106">
        <f>W106-V106</f>
        <v>2</v>
      </c>
      <c r="AK106">
        <f>X106-W106</f>
        <v>1.5999999999999996</v>
      </c>
      <c r="AL106">
        <f>Y106-X106</f>
        <v>1</v>
      </c>
      <c r="AM106">
        <f t="shared" si="25"/>
        <v>6.6666666666666666E-2</v>
      </c>
      <c r="AN106">
        <f t="shared" si="26"/>
        <v>4.9285714285714288</v>
      </c>
      <c r="AO106">
        <f>AVERAGE(AH106:AL106)</f>
        <v>1.4</v>
      </c>
    </row>
    <row r="107" spans="1:41" x14ac:dyDescent="0.15">
      <c r="A107" t="s">
        <v>165</v>
      </c>
      <c r="B107" s="1">
        <v>36616</v>
      </c>
      <c r="C107" s="1"/>
      <c r="E107">
        <v>16.5</v>
      </c>
      <c r="F107">
        <v>19.5</v>
      </c>
      <c r="G107">
        <v>22</v>
      </c>
      <c r="H107">
        <v>24.5</v>
      </c>
      <c r="I107">
        <v>25</v>
      </c>
      <c r="L107" t="s">
        <v>8</v>
      </c>
      <c r="M107" s="3">
        <v>0.2</v>
      </c>
      <c r="N107">
        <v>0.4</v>
      </c>
      <c r="O107">
        <v>0.7</v>
      </c>
      <c r="P107">
        <v>0.9</v>
      </c>
      <c r="AA107">
        <f t="shared" si="33"/>
        <v>3</v>
      </c>
      <c r="AB107">
        <f t="shared" si="34"/>
        <v>2.5</v>
      </c>
      <c r="AC107">
        <f t="shared" si="30"/>
        <v>2.5</v>
      </c>
      <c r="AD107">
        <f t="shared" ref="AD107:AD120" si="41">I107-H107</f>
        <v>0.5</v>
      </c>
      <c r="AM107">
        <f t="shared" si="25"/>
        <v>0.55000000000000004</v>
      </c>
      <c r="AN107">
        <f t="shared" si="26"/>
        <v>2.125</v>
      </c>
    </row>
    <row r="108" spans="1:41" x14ac:dyDescent="0.15">
      <c r="A108" t="s">
        <v>120</v>
      </c>
      <c r="B108" s="1">
        <v>36616</v>
      </c>
      <c r="C108" s="1">
        <v>38717</v>
      </c>
      <c r="D108">
        <v>15.8</v>
      </c>
      <c r="F108">
        <v>30.5</v>
      </c>
      <c r="G108">
        <v>35</v>
      </c>
      <c r="H108">
        <v>39.5</v>
      </c>
      <c r="I108">
        <v>43.5</v>
      </c>
      <c r="J108">
        <v>50</v>
      </c>
      <c r="K108">
        <v>54</v>
      </c>
      <c r="L108" t="s">
        <v>8</v>
      </c>
      <c r="M108" s="3">
        <v>0</v>
      </c>
      <c r="N108">
        <v>0.1</v>
      </c>
      <c r="O108">
        <v>0.1</v>
      </c>
      <c r="P108">
        <v>0.4</v>
      </c>
      <c r="Q108">
        <v>0.3</v>
      </c>
      <c r="R108">
        <v>0.3</v>
      </c>
      <c r="AB108">
        <f t="shared" si="34"/>
        <v>4.5</v>
      </c>
      <c r="AC108">
        <f t="shared" si="30"/>
        <v>4.5</v>
      </c>
      <c r="AD108">
        <f t="shared" si="41"/>
        <v>4</v>
      </c>
      <c r="AE108">
        <f>J108-I108</f>
        <v>6.5</v>
      </c>
      <c r="AF108">
        <f>K108-J108</f>
        <v>4</v>
      </c>
      <c r="AM108">
        <f t="shared" si="25"/>
        <v>0.20000000000000004</v>
      </c>
      <c r="AN108">
        <f t="shared" si="26"/>
        <v>4.7</v>
      </c>
    </row>
    <row r="109" spans="1:41" x14ac:dyDescent="0.15">
      <c r="A109" t="s">
        <v>121</v>
      </c>
      <c r="B109" s="1">
        <v>36616</v>
      </c>
      <c r="C109" s="1">
        <v>38717</v>
      </c>
      <c r="D109">
        <v>14.2</v>
      </c>
      <c r="E109">
        <v>23</v>
      </c>
      <c r="F109">
        <v>29.5</v>
      </c>
      <c r="G109">
        <v>33.5</v>
      </c>
      <c r="H109">
        <v>36</v>
      </c>
      <c r="I109">
        <v>40</v>
      </c>
      <c r="J109">
        <v>45.5</v>
      </c>
      <c r="K109">
        <v>50</v>
      </c>
      <c r="L109" t="s">
        <v>8</v>
      </c>
      <c r="M109" s="3">
        <v>0</v>
      </c>
      <c r="N109">
        <v>0</v>
      </c>
      <c r="O109">
        <v>0.5</v>
      </c>
      <c r="P109">
        <v>0.2</v>
      </c>
      <c r="Q109">
        <v>0.5</v>
      </c>
      <c r="R109">
        <v>0.4</v>
      </c>
      <c r="Z109">
        <f t="shared" si="32"/>
        <v>8.8000000000000007</v>
      </c>
      <c r="AA109">
        <f t="shared" si="33"/>
        <v>6.5</v>
      </c>
      <c r="AB109">
        <f t="shared" si="34"/>
        <v>4</v>
      </c>
      <c r="AC109">
        <f t="shared" si="30"/>
        <v>2.5</v>
      </c>
      <c r="AD109">
        <f t="shared" si="41"/>
        <v>4</v>
      </c>
      <c r="AE109">
        <f>J109-I109</f>
        <v>5.5</v>
      </c>
      <c r="AF109">
        <f>K109-J109</f>
        <v>4.5</v>
      </c>
      <c r="AM109">
        <f t="shared" si="25"/>
        <v>0.26666666666666666</v>
      </c>
      <c r="AN109">
        <f t="shared" si="26"/>
        <v>5.1142857142857139</v>
      </c>
    </row>
    <row r="110" spans="1:41" x14ac:dyDescent="0.15">
      <c r="A110" t="s">
        <v>122</v>
      </c>
      <c r="B110" s="1">
        <v>36616</v>
      </c>
      <c r="C110" s="1">
        <v>38717</v>
      </c>
      <c r="D110">
        <v>7.5</v>
      </c>
      <c r="E110">
        <v>8.5</v>
      </c>
      <c r="F110">
        <v>9.5</v>
      </c>
      <c r="G110">
        <v>12.5</v>
      </c>
      <c r="H110">
        <v>13</v>
      </c>
      <c r="I110">
        <v>17.5</v>
      </c>
      <c r="L110" t="s">
        <v>8</v>
      </c>
      <c r="M110" s="3">
        <v>1</v>
      </c>
      <c r="N110">
        <v>1</v>
      </c>
      <c r="O110">
        <v>1</v>
      </c>
      <c r="P110">
        <v>1</v>
      </c>
      <c r="Z110">
        <f t="shared" si="32"/>
        <v>1</v>
      </c>
      <c r="AA110">
        <f t="shared" si="33"/>
        <v>1</v>
      </c>
      <c r="AB110">
        <f t="shared" si="34"/>
        <v>3</v>
      </c>
      <c r="AC110">
        <f t="shared" si="30"/>
        <v>0.5</v>
      </c>
      <c r="AD110">
        <f t="shared" si="41"/>
        <v>4.5</v>
      </c>
      <c r="AM110">
        <f t="shared" si="25"/>
        <v>1</v>
      </c>
      <c r="AN110">
        <f t="shared" si="26"/>
        <v>2</v>
      </c>
    </row>
    <row r="111" spans="1:41" x14ac:dyDescent="0.15">
      <c r="A111" t="s">
        <v>123</v>
      </c>
      <c r="B111" s="1">
        <v>36616</v>
      </c>
      <c r="C111" s="1">
        <v>38717</v>
      </c>
      <c r="D111">
        <v>28</v>
      </c>
      <c r="E111">
        <v>34</v>
      </c>
      <c r="F111">
        <v>43.5</v>
      </c>
      <c r="G111">
        <v>48</v>
      </c>
      <c r="H111">
        <v>51.5</v>
      </c>
      <c r="I111">
        <v>58.5</v>
      </c>
      <c r="J111">
        <v>67</v>
      </c>
      <c r="K111">
        <v>76</v>
      </c>
      <c r="L111" t="s">
        <v>13</v>
      </c>
      <c r="M111" s="3">
        <v>0</v>
      </c>
      <c r="N111">
        <v>0</v>
      </c>
      <c r="O111">
        <v>0.4</v>
      </c>
      <c r="P111">
        <v>0.3</v>
      </c>
      <c r="Q111">
        <v>0.3</v>
      </c>
      <c r="R111">
        <v>0.1</v>
      </c>
      <c r="S111">
        <v>7.1</v>
      </c>
      <c r="T111">
        <v>7.5</v>
      </c>
      <c r="U111">
        <v>9.1999999999999993</v>
      </c>
      <c r="V111">
        <v>10.199999999999999</v>
      </c>
      <c r="W111">
        <v>12.3</v>
      </c>
      <c r="X111">
        <v>13.2</v>
      </c>
      <c r="Y111">
        <v>15.4</v>
      </c>
      <c r="Z111">
        <f t="shared" si="32"/>
        <v>6</v>
      </c>
      <c r="AA111">
        <f t="shared" si="33"/>
        <v>9.5</v>
      </c>
      <c r="AB111">
        <f t="shared" si="34"/>
        <v>4.5</v>
      </c>
      <c r="AC111">
        <f t="shared" si="30"/>
        <v>3.5</v>
      </c>
      <c r="AD111">
        <f t="shared" si="41"/>
        <v>7</v>
      </c>
      <c r="AE111">
        <f t="shared" ref="AE111:AF114" si="42">J111-I111</f>
        <v>8.5</v>
      </c>
      <c r="AF111">
        <f t="shared" si="42"/>
        <v>9</v>
      </c>
      <c r="AG111">
        <f t="shared" ref="AG111:AL111" si="43">T111-S111</f>
        <v>0.40000000000000036</v>
      </c>
      <c r="AH111">
        <f t="shared" si="43"/>
        <v>1.6999999999999993</v>
      </c>
      <c r="AI111">
        <f t="shared" si="43"/>
        <v>1</v>
      </c>
      <c r="AJ111">
        <f t="shared" si="43"/>
        <v>2.1000000000000014</v>
      </c>
      <c r="AK111">
        <f t="shared" si="43"/>
        <v>0.89999999999999858</v>
      </c>
      <c r="AL111">
        <f t="shared" si="43"/>
        <v>2.2000000000000011</v>
      </c>
      <c r="AM111">
        <f t="shared" si="25"/>
        <v>0.18333333333333335</v>
      </c>
      <c r="AN111">
        <f t="shared" si="26"/>
        <v>6.8571428571428568</v>
      </c>
      <c r="AO111">
        <f>AVERAGE(AH111:AL111)</f>
        <v>1.58</v>
      </c>
    </row>
    <row r="112" spans="1:41" x14ac:dyDescent="0.15">
      <c r="A112" t="s">
        <v>124</v>
      </c>
      <c r="B112" s="1">
        <v>36616</v>
      </c>
      <c r="C112" s="1">
        <v>38717</v>
      </c>
      <c r="D112">
        <v>7.6</v>
      </c>
      <c r="E112">
        <v>11.3</v>
      </c>
      <c r="F112">
        <v>14</v>
      </c>
      <c r="G112">
        <v>16</v>
      </c>
      <c r="H112">
        <v>16</v>
      </c>
      <c r="I112">
        <v>17.5</v>
      </c>
      <c r="J112">
        <v>20</v>
      </c>
      <c r="K112">
        <v>21</v>
      </c>
      <c r="L112" t="s">
        <v>14</v>
      </c>
      <c r="M112" s="3">
        <v>1</v>
      </c>
      <c r="N112">
        <v>0.8</v>
      </c>
      <c r="O112">
        <v>0.8</v>
      </c>
      <c r="P112">
        <v>0.8</v>
      </c>
      <c r="Q112">
        <v>0.8</v>
      </c>
      <c r="R112">
        <v>0.4</v>
      </c>
      <c r="Z112">
        <f t="shared" si="32"/>
        <v>3.7000000000000011</v>
      </c>
      <c r="AA112">
        <f t="shared" si="33"/>
        <v>2.6999999999999993</v>
      </c>
      <c r="AB112">
        <f t="shared" si="34"/>
        <v>2</v>
      </c>
      <c r="AC112">
        <f t="shared" ref="AC112:AC120" si="44">H112-G112</f>
        <v>0</v>
      </c>
      <c r="AD112">
        <f t="shared" si="41"/>
        <v>1.5</v>
      </c>
      <c r="AE112">
        <f t="shared" si="42"/>
        <v>2.5</v>
      </c>
      <c r="AF112">
        <f t="shared" si="42"/>
        <v>1</v>
      </c>
      <c r="AM112">
        <f t="shared" si="25"/>
        <v>0.76666666666666672</v>
      </c>
      <c r="AN112">
        <f t="shared" si="26"/>
        <v>1.9142857142857144</v>
      </c>
    </row>
    <row r="113" spans="1:41" x14ac:dyDescent="0.15">
      <c r="A113" t="s">
        <v>125</v>
      </c>
      <c r="B113" s="1">
        <v>36616</v>
      </c>
      <c r="C113" s="1">
        <v>38717</v>
      </c>
      <c r="D113">
        <v>17.5</v>
      </c>
      <c r="E113">
        <v>22.5</v>
      </c>
      <c r="F113">
        <v>27.5</v>
      </c>
      <c r="G113">
        <v>30.5</v>
      </c>
      <c r="H113">
        <v>34</v>
      </c>
      <c r="I113">
        <v>35.5</v>
      </c>
      <c r="J113">
        <v>40</v>
      </c>
      <c r="K113">
        <v>43.5</v>
      </c>
      <c r="L113" t="s">
        <v>14</v>
      </c>
      <c r="M113" s="3">
        <v>0.5</v>
      </c>
      <c r="N113">
        <v>0.1</v>
      </c>
      <c r="O113">
        <v>0.4</v>
      </c>
      <c r="P113">
        <v>0.3</v>
      </c>
      <c r="Q113">
        <v>0.4</v>
      </c>
      <c r="R113">
        <v>0.4</v>
      </c>
      <c r="Z113">
        <f t="shared" si="32"/>
        <v>5</v>
      </c>
      <c r="AA113">
        <f t="shared" si="33"/>
        <v>5</v>
      </c>
      <c r="AB113">
        <f t="shared" si="34"/>
        <v>3</v>
      </c>
      <c r="AC113">
        <f t="shared" si="44"/>
        <v>3.5</v>
      </c>
      <c r="AD113">
        <f t="shared" si="41"/>
        <v>1.5</v>
      </c>
      <c r="AE113">
        <f t="shared" si="42"/>
        <v>4.5</v>
      </c>
      <c r="AF113">
        <f t="shared" si="42"/>
        <v>3.5</v>
      </c>
      <c r="AM113">
        <f t="shared" si="25"/>
        <v>0.35000000000000003</v>
      </c>
      <c r="AN113">
        <f t="shared" si="26"/>
        <v>3.7142857142857144</v>
      </c>
    </row>
    <row r="114" spans="1:41" x14ac:dyDescent="0.15">
      <c r="A114" t="s">
        <v>126</v>
      </c>
      <c r="B114" s="1">
        <v>36616</v>
      </c>
      <c r="C114" s="1">
        <v>38717</v>
      </c>
      <c r="D114">
        <v>13.5</v>
      </c>
      <c r="E114">
        <v>18</v>
      </c>
      <c r="F114">
        <v>21</v>
      </c>
      <c r="G114">
        <v>20.5</v>
      </c>
      <c r="H114">
        <v>20.5</v>
      </c>
      <c r="I114">
        <v>21.5</v>
      </c>
      <c r="J114">
        <v>23</v>
      </c>
      <c r="K114">
        <v>24.5</v>
      </c>
      <c r="L114" t="s">
        <v>14</v>
      </c>
      <c r="M114" s="3">
        <v>1</v>
      </c>
      <c r="N114">
        <v>0.9</v>
      </c>
      <c r="O114">
        <v>1</v>
      </c>
      <c r="P114">
        <v>1</v>
      </c>
      <c r="Q114">
        <v>1</v>
      </c>
      <c r="R114">
        <v>1</v>
      </c>
      <c r="Z114">
        <f t="shared" si="32"/>
        <v>4.5</v>
      </c>
      <c r="AA114">
        <f t="shared" si="33"/>
        <v>3</v>
      </c>
      <c r="AB114">
        <f t="shared" si="34"/>
        <v>-0.5</v>
      </c>
      <c r="AC114">
        <f t="shared" si="44"/>
        <v>0</v>
      </c>
      <c r="AD114">
        <f t="shared" si="41"/>
        <v>1</v>
      </c>
      <c r="AE114">
        <f t="shared" si="42"/>
        <v>1.5</v>
      </c>
      <c r="AF114">
        <f t="shared" si="42"/>
        <v>1.5</v>
      </c>
      <c r="AM114">
        <f t="shared" si="25"/>
        <v>0.98333333333333339</v>
      </c>
      <c r="AN114">
        <f t="shared" si="26"/>
        <v>1.5714285714285714</v>
      </c>
    </row>
    <row r="115" spans="1:41" x14ac:dyDescent="0.15">
      <c r="A115" t="s">
        <v>127</v>
      </c>
      <c r="B115" s="1">
        <v>36616</v>
      </c>
      <c r="C115" s="1">
        <v>38717</v>
      </c>
      <c r="D115">
        <v>8</v>
      </c>
      <c r="E115">
        <v>11.5</v>
      </c>
      <c r="F115">
        <v>14</v>
      </c>
      <c r="G115">
        <v>16</v>
      </c>
      <c r="H115">
        <v>15</v>
      </c>
      <c r="I115">
        <v>16.5</v>
      </c>
      <c r="L115" t="s">
        <v>14</v>
      </c>
      <c r="M115" s="3">
        <v>0.5</v>
      </c>
      <c r="N115">
        <v>0.6</v>
      </c>
      <c r="O115">
        <v>0.8</v>
      </c>
      <c r="P115">
        <v>0.9</v>
      </c>
      <c r="Z115">
        <f t="shared" si="32"/>
        <v>3.5</v>
      </c>
      <c r="AA115">
        <f t="shared" si="33"/>
        <v>2.5</v>
      </c>
      <c r="AB115">
        <f t="shared" si="34"/>
        <v>2</v>
      </c>
      <c r="AC115">
        <f t="shared" si="44"/>
        <v>-1</v>
      </c>
      <c r="AD115">
        <f t="shared" si="41"/>
        <v>1.5</v>
      </c>
      <c r="AM115">
        <f t="shared" si="25"/>
        <v>0.70000000000000007</v>
      </c>
      <c r="AN115">
        <f t="shared" si="26"/>
        <v>1.7</v>
      </c>
    </row>
    <row r="116" spans="1:41" x14ac:dyDescent="0.15">
      <c r="A116" t="s">
        <v>174</v>
      </c>
      <c r="B116" s="1">
        <v>36616</v>
      </c>
      <c r="G116">
        <v>31.5</v>
      </c>
      <c r="H116">
        <v>32</v>
      </c>
      <c r="I116">
        <v>36</v>
      </c>
      <c r="J116">
        <v>40</v>
      </c>
      <c r="K116">
        <v>43.5</v>
      </c>
      <c r="L116" t="s">
        <v>14</v>
      </c>
      <c r="M116" s="3"/>
      <c r="N116">
        <v>0</v>
      </c>
      <c r="O116">
        <v>0</v>
      </c>
      <c r="P116">
        <v>0</v>
      </c>
      <c r="Q116">
        <v>0</v>
      </c>
      <c r="R116">
        <v>0</v>
      </c>
      <c r="V116">
        <v>8.6</v>
      </c>
      <c r="W116">
        <v>9.1999999999999993</v>
      </c>
      <c r="X116">
        <v>10</v>
      </c>
      <c r="Y116">
        <v>12.8</v>
      </c>
      <c r="AC116">
        <f t="shared" si="44"/>
        <v>0.5</v>
      </c>
      <c r="AD116">
        <f t="shared" si="41"/>
        <v>4</v>
      </c>
      <c r="AE116">
        <f t="shared" ref="AE116:AF120" si="45">J116-I116</f>
        <v>4</v>
      </c>
      <c r="AF116">
        <f t="shared" si="45"/>
        <v>3.5</v>
      </c>
      <c r="AJ116">
        <f>W116-V116</f>
        <v>0.59999999999999964</v>
      </c>
      <c r="AK116">
        <f>X116-W116</f>
        <v>0.80000000000000071</v>
      </c>
      <c r="AL116">
        <f>Y116-X116</f>
        <v>2.8000000000000007</v>
      </c>
      <c r="AM116">
        <f t="shared" si="25"/>
        <v>0</v>
      </c>
      <c r="AN116">
        <f t="shared" si="26"/>
        <v>3</v>
      </c>
      <c r="AO116">
        <f>AVERAGE(AH116:AL116)</f>
        <v>1.4000000000000004</v>
      </c>
    </row>
    <row r="117" spans="1:41" x14ac:dyDescent="0.15">
      <c r="A117" t="s">
        <v>128</v>
      </c>
      <c r="B117" s="1">
        <v>36616</v>
      </c>
      <c r="C117" s="1">
        <v>38717</v>
      </c>
      <c r="D117">
        <v>9</v>
      </c>
      <c r="E117">
        <v>14</v>
      </c>
      <c r="F117">
        <v>20</v>
      </c>
      <c r="G117">
        <v>21.5</v>
      </c>
      <c r="H117">
        <v>22.5</v>
      </c>
      <c r="I117">
        <v>23</v>
      </c>
      <c r="J117">
        <v>26</v>
      </c>
      <c r="K117">
        <v>28</v>
      </c>
      <c r="L117" t="s">
        <v>14</v>
      </c>
      <c r="M117" s="3">
        <v>0</v>
      </c>
      <c r="N117">
        <v>0</v>
      </c>
      <c r="O117">
        <v>0.1</v>
      </c>
      <c r="P117">
        <v>0.1</v>
      </c>
      <c r="Q117">
        <v>0.3</v>
      </c>
      <c r="R117">
        <v>0.2</v>
      </c>
      <c r="S117">
        <v>3</v>
      </c>
      <c r="T117">
        <v>5</v>
      </c>
      <c r="U117">
        <v>6.1</v>
      </c>
      <c r="V117">
        <v>6.4</v>
      </c>
      <c r="W117">
        <v>7.7</v>
      </c>
      <c r="Z117">
        <f t="shared" si="32"/>
        <v>5</v>
      </c>
      <c r="AA117">
        <f t="shared" si="33"/>
        <v>6</v>
      </c>
      <c r="AB117">
        <f t="shared" si="34"/>
        <v>1.5</v>
      </c>
      <c r="AC117">
        <f t="shared" si="44"/>
        <v>1</v>
      </c>
      <c r="AD117">
        <f t="shared" si="41"/>
        <v>0.5</v>
      </c>
      <c r="AE117">
        <f t="shared" si="45"/>
        <v>3</v>
      </c>
      <c r="AF117">
        <f t="shared" si="45"/>
        <v>2</v>
      </c>
      <c r="AG117">
        <f>T117-S117</f>
        <v>2</v>
      </c>
      <c r="AH117">
        <f>U117-T117</f>
        <v>1.0999999999999996</v>
      </c>
      <c r="AI117">
        <f>V117-U117</f>
        <v>0.30000000000000071</v>
      </c>
      <c r="AJ117">
        <f>W117-V117</f>
        <v>1.2999999999999998</v>
      </c>
      <c r="AM117">
        <f t="shared" si="25"/>
        <v>0.11666666666666665</v>
      </c>
      <c r="AN117">
        <f t="shared" si="26"/>
        <v>2.7142857142857144</v>
      </c>
      <c r="AO117">
        <f>AVERAGE(AH117:AL117)</f>
        <v>0.9</v>
      </c>
    </row>
    <row r="118" spans="1:41" x14ac:dyDescent="0.15">
      <c r="A118" t="s">
        <v>129</v>
      </c>
      <c r="B118" s="1">
        <v>36616</v>
      </c>
      <c r="C118" s="1">
        <v>38717</v>
      </c>
      <c r="D118">
        <v>25.5</v>
      </c>
      <c r="E118">
        <v>34</v>
      </c>
      <c r="F118">
        <v>43</v>
      </c>
      <c r="G118">
        <v>49</v>
      </c>
      <c r="H118">
        <v>52.5</v>
      </c>
      <c r="I118">
        <v>55</v>
      </c>
      <c r="J118">
        <v>58</v>
      </c>
      <c r="K118">
        <v>60.5</v>
      </c>
      <c r="L118" t="s">
        <v>16</v>
      </c>
      <c r="M118" s="3">
        <v>0</v>
      </c>
      <c r="N118">
        <v>0.2</v>
      </c>
      <c r="O118">
        <v>0.2</v>
      </c>
      <c r="P118">
        <v>0</v>
      </c>
      <c r="Q118">
        <v>0.4</v>
      </c>
      <c r="R118">
        <v>0.3</v>
      </c>
      <c r="Z118">
        <f t="shared" si="32"/>
        <v>8.5</v>
      </c>
      <c r="AA118">
        <f t="shared" si="33"/>
        <v>9</v>
      </c>
      <c r="AB118">
        <f t="shared" si="34"/>
        <v>6</v>
      </c>
      <c r="AC118">
        <f t="shared" si="44"/>
        <v>3.5</v>
      </c>
      <c r="AD118">
        <f t="shared" si="41"/>
        <v>2.5</v>
      </c>
      <c r="AE118">
        <f t="shared" si="45"/>
        <v>3</v>
      </c>
      <c r="AF118">
        <f t="shared" si="45"/>
        <v>2.5</v>
      </c>
      <c r="AM118">
        <f t="shared" si="25"/>
        <v>0.18333333333333335</v>
      </c>
      <c r="AN118">
        <f t="shared" si="26"/>
        <v>5</v>
      </c>
    </row>
    <row r="119" spans="1:41" x14ac:dyDescent="0.15">
      <c r="A119" t="s">
        <v>130</v>
      </c>
      <c r="B119" s="1">
        <v>36616</v>
      </c>
      <c r="C119" s="1">
        <v>38717</v>
      </c>
      <c r="D119">
        <v>27.5</v>
      </c>
      <c r="E119">
        <v>38</v>
      </c>
      <c r="F119">
        <v>46.5</v>
      </c>
      <c r="G119">
        <v>51.5</v>
      </c>
      <c r="H119">
        <v>59.5</v>
      </c>
      <c r="I119">
        <v>65.5</v>
      </c>
      <c r="J119">
        <v>72</v>
      </c>
      <c r="K119">
        <v>78</v>
      </c>
      <c r="L119" t="s">
        <v>16</v>
      </c>
      <c r="M119" s="3">
        <v>0</v>
      </c>
      <c r="N119">
        <v>0.1</v>
      </c>
      <c r="O119">
        <v>0</v>
      </c>
      <c r="P119">
        <v>0.1</v>
      </c>
      <c r="Q119">
        <v>0.1</v>
      </c>
      <c r="R119">
        <v>0.1</v>
      </c>
      <c r="Z119">
        <f t="shared" si="32"/>
        <v>10.5</v>
      </c>
      <c r="AA119">
        <f t="shared" si="33"/>
        <v>8.5</v>
      </c>
      <c r="AB119">
        <f t="shared" si="34"/>
        <v>5</v>
      </c>
      <c r="AC119">
        <f t="shared" si="44"/>
        <v>8</v>
      </c>
      <c r="AD119">
        <f t="shared" si="41"/>
        <v>6</v>
      </c>
      <c r="AE119">
        <f t="shared" si="45"/>
        <v>6.5</v>
      </c>
      <c r="AF119">
        <f t="shared" si="45"/>
        <v>6</v>
      </c>
      <c r="AM119">
        <f t="shared" si="25"/>
        <v>6.6666666666666666E-2</v>
      </c>
      <c r="AN119">
        <f t="shared" si="26"/>
        <v>7.2142857142857144</v>
      </c>
    </row>
    <row r="120" spans="1:41" x14ac:dyDescent="0.15">
      <c r="A120" t="s">
        <v>131</v>
      </c>
      <c r="B120" s="1">
        <v>36616</v>
      </c>
      <c r="C120" s="1">
        <v>38717</v>
      </c>
      <c r="D120">
        <v>21</v>
      </c>
      <c r="E120">
        <v>28.5</v>
      </c>
      <c r="F120">
        <v>35</v>
      </c>
      <c r="G120">
        <v>38</v>
      </c>
      <c r="H120">
        <v>43.5</v>
      </c>
      <c r="I120">
        <v>47.5</v>
      </c>
      <c r="J120">
        <v>53</v>
      </c>
      <c r="K120">
        <v>59.5</v>
      </c>
      <c r="L120" t="s">
        <v>16</v>
      </c>
      <c r="M120" s="3">
        <v>0</v>
      </c>
      <c r="N120">
        <v>0.1</v>
      </c>
      <c r="O120">
        <v>0.2</v>
      </c>
      <c r="P120">
        <v>0.2</v>
      </c>
      <c r="Q120">
        <v>0.2</v>
      </c>
      <c r="R120">
        <v>0.1</v>
      </c>
      <c r="V120">
        <v>10.199999999999999</v>
      </c>
      <c r="W120">
        <v>11.8</v>
      </c>
      <c r="X120">
        <v>12.8</v>
      </c>
      <c r="Y120">
        <v>14.8</v>
      </c>
      <c r="Z120">
        <f t="shared" si="32"/>
        <v>7.5</v>
      </c>
      <c r="AA120">
        <f t="shared" si="33"/>
        <v>6.5</v>
      </c>
      <c r="AB120">
        <f t="shared" si="34"/>
        <v>3</v>
      </c>
      <c r="AC120">
        <f t="shared" si="44"/>
        <v>5.5</v>
      </c>
      <c r="AD120">
        <f t="shared" si="41"/>
        <v>4</v>
      </c>
      <c r="AE120">
        <f t="shared" si="45"/>
        <v>5.5</v>
      </c>
      <c r="AF120">
        <f t="shared" si="45"/>
        <v>6.5</v>
      </c>
      <c r="AJ120">
        <f>W120-V120</f>
        <v>1.6000000000000014</v>
      </c>
      <c r="AK120">
        <f>X120-W120</f>
        <v>1</v>
      </c>
      <c r="AL120">
        <f>Y120-X120</f>
        <v>2</v>
      </c>
      <c r="AM120">
        <f t="shared" si="25"/>
        <v>0.13333333333333333</v>
      </c>
      <c r="AN120">
        <f t="shared" si="26"/>
        <v>5.5</v>
      </c>
      <c r="AO120">
        <f>AVERAGE(AH120:AL120)</f>
        <v>1.5333333333333339</v>
      </c>
    </row>
    <row r="121" spans="1:41" x14ac:dyDescent="0.15">
      <c r="A121" t="s">
        <v>132</v>
      </c>
      <c r="B121" s="1">
        <v>36616</v>
      </c>
      <c r="C121" s="1">
        <v>38717</v>
      </c>
      <c r="D121">
        <v>11</v>
      </c>
      <c r="E121">
        <v>17.8</v>
      </c>
      <c r="F121">
        <v>25</v>
      </c>
      <c r="G121">
        <v>23.5</v>
      </c>
      <c r="H121" s="5"/>
      <c r="I121" s="5"/>
      <c r="J121" s="5"/>
      <c r="K121" s="5"/>
      <c r="L121" t="s">
        <v>16</v>
      </c>
      <c r="M121" s="3">
        <v>0</v>
      </c>
      <c r="N121">
        <v>0</v>
      </c>
      <c r="S121">
        <v>3.95</v>
      </c>
      <c r="T121">
        <v>5.4</v>
      </c>
      <c r="U121">
        <v>6.6</v>
      </c>
      <c r="W121" t="s">
        <v>173</v>
      </c>
      <c r="Z121">
        <f t="shared" si="32"/>
        <v>6.8000000000000007</v>
      </c>
      <c r="AA121">
        <f t="shared" si="33"/>
        <v>7.1999999999999993</v>
      </c>
      <c r="AB121">
        <f t="shared" si="34"/>
        <v>-1.5</v>
      </c>
      <c r="AG121">
        <f>T121-S121</f>
        <v>1.4500000000000002</v>
      </c>
      <c r="AH121">
        <f>U121-T121</f>
        <v>1.1999999999999993</v>
      </c>
      <c r="AM121">
        <f t="shared" si="25"/>
        <v>0</v>
      </c>
      <c r="AN121">
        <f t="shared" si="26"/>
        <v>4.166666666666667</v>
      </c>
      <c r="AO121">
        <f>AVERAGE(AH121:AL121)</f>
        <v>1.1999999999999993</v>
      </c>
    </row>
    <row r="122" spans="1:41" x14ac:dyDescent="0.15">
      <c r="A122" t="s">
        <v>133</v>
      </c>
      <c r="B122" s="1">
        <v>36616</v>
      </c>
      <c r="C122" s="1">
        <v>38717</v>
      </c>
      <c r="D122">
        <v>10</v>
      </c>
      <c r="E122">
        <v>17.5</v>
      </c>
      <c r="F122">
        <v>23.5</v>
      </c>
      <c r="G122">
        <v>25.5</v>
      </c>
      <c r="H122">
        <v>28.5</v>
      </c>
      <c r="I122">
        <v>33</v>
      </c>
      <c r="J122">
        <v>38.5</v>
      </c>
      <c r="K122">
        <v>43.5</v>
      </c>
      <c r="L122" t="s">
        <v>16</v>
      </c>
      <c r="M122" s="3">
        <v>0</v>
      </c>
      <c r="N122">
        <v>0</v>
      </c>
      <c r="O122">
        <v>0.2</v>
      </c>
      <c r="P122">
        <v>0.1</v>
      </c>
      <c r="Q122">
        <v>0.1</v>
      </c>
      <c r="R122">
        <v>0.2</v>
      </c>
      <c r="Z122">
        <f t="shared" si="32"/>
        <v>7.5</v>
      </c>
      <c r="AA122">
        <f t="shared" si="33"/>
        <v>6</v>
      </c>
      <c r="AB122">
        <f t="shared" si="34"/>
        <v>2</v>
      </c>
      <c r="AC122">
        <f t="shared" ref="AC122:AF127" si="46">H122-G122</f>
        <v>3</v>
      </c>
      <c r="AD122">
        <f t="shared" si="46"/>
        <v>4.5</v>
      </c>
      <c r="AE122">
        <f t="shared" si="46"/>
        <v>5.5</v>
      </c>
      <c r="AF122">
        <f t="shared" si="46"/>
        <v>5</v>
      </c>
      <c r="AM122">
        <f t="shared" si="25"/>
        <v>0.10000000000000002</v>
      </c>
      <c r="AN122">
        <f t="shared" si="26"/>
        <v>4.7857142857142856</v>
      </c>
    </row>
    <row r="123" spans="1:41" x14ac:dyDescent="0.15">
      <c r="A123" t="s">
        <v>134</v>
      </c>
      <c r="B123" s="1">
        <v>36616</v>
      </c>
      <c r="C123" s="1">
        <v>38717</v>
      </c>
      <c r="D123">
        <v>23</v>
      </c>
      <c r="E123">
        <v>29.5</v>
      </c>
      <c r="F123">
        <v>38</v>
      </c>
      <c r="G123">
        <v>44</v>
      </c>
      <c r="H123">
        <v>47</v>
      </c>
      <c r="I123">
        <v>53</v>
      </c>
      <c r="J123">
        <v>60</v>
      </c>
      <c r="K123">
        <v>65</v>
      </c>
      <c r="L123" t="s">
        <v>11</v>
      </c>
      <c r="M123" s="3">
        <v>0</v>
      </c>
      <c r="N123">
        <v>0</v>
      </c>
      <c r="O123">
        <v>0.1</v>
      </c>
      <c r="P123">
        <v>0.2</v>
      </c>
      <c r="Q123">
        <v>0.1</v>
      </c>
      <c r="R123">
        <v>0.2</v>
      </c>
      <c r="Z123">
        <f t="shared" si="32"/>
        <v>6.5</v>
      </c>
      <c r="AA123">
        <f t="shared" si="33"/>
        <v>8.5</v>
      </c>
      <c r="AB123">
        <f t="shared" si="34"/>
        <v>6</v>
      </c>
      <c r="AC123">
        <f t="shared" si="46"/>
        <v>3</v>
      </c>
      <c r="AD123">
        <f t="shared" si="46"/>
        <v>6</v>
      </c>
      <c r="AE123">
        <f t="shared" si="46"/>
        <v>7</v>
      </c>
      <c r="AF123">
        <f t="shared" si="46"/>
        <v>5</v>
      </c>
      <c r="AM123">
        <f t="shared" si="25"/>
        <v>0.10000000000000002</v>
      </c>
      <c r="AN123">
        <f t="shared" si="26"/>
        <v>6</v>
      </c>
    </row>
    <row r="124" spans="1:41" x14ac:dyDescent="0.15">
      <c r="A124" t="s">
        <v>167</v>
      </c>
      <c r="B124" s="1">
        <v>36616</v>
      </c>
      <c r="C124" s="1"/>
      <c r="F124">
        <v>5</v>
      </c>
      <c r="G124">
        <v>5.2</v>
      </c>
      <c r="H124">
        <v>6</v>
      </c>
      <c r="I124">
        <v>6.5</v>
      </c>
      <c r="J124">
        <v>7</v>
      </c>
      <c r="K124">
        <v>7.5</v>
      </c>
      <c r="L124" t="s">
        <v>15</v>
      </c>
      <c r="M124" s="3">
        <v>0.5</v>
      </c>
      <c r="N124">
        <v>0.3</v>
      </c>
      <c r="O124">
        <v>0.8</v>
      </c>
      <c r="P124">
        <v>0.8</v>
      </c>
      <c r="Q124">
        <v>0.9</v>
      </c>
      <c r="R124">
        <v>0.9</v>
      </c>
      <c r="AB124">
        <f t="shared" si="34"/>
        <v>0.20000000000000018</v>
      </c>
      <c r="AC124">
        <f t="shared" si="46"/>
        <v>0.79999999999999982</v>
      </c>
      <c r="AD124">
        <f t="shared" si="46"/>
        <v>0.5</v>
      </c>
      <c r="AE124">
        <f t="shared" si="46"/>
        <v>0.5</v>
      </c>
      <c r="AF124">
        <f t="shared" si="46"/>
        <v>0.5</v>
      </c>
      <c r="AM124">
        <f t="shared" si="25"/>
        <v>0.70000000000000007</v>
      </c>
      <c r="AN124">
        <f t="shared" si="26"/>
        <v>0.5</v>
      </c>
    </row>
    <row r="125" spans="1:41" x14ac:dyDescent="0.15">
      <c r="A125" t="s">
        <v>135</v>
      </c>
      <c r="B125" s="1">
        <v>36616</v>
      </c>
      <c r="C125" s="1">
        <v>38717</v>
      </c>
      <c r="D125">
        <v>32</v>
      </c>
      <c r="E125">
        <v>42</v>
      </c>
      <c r="F125">
        <v>50</v>
      </c>
      <c r="G125">
        <v>55.5</v>
      </c>
      <c r="H125">
        <v>65.5</v>
      </c>
      <c r="I125">
        <v>73</v>
      </c>
      <c r="J125">
        <v>79.5</v>
      </c>
      <c r="K125">
        <v>84</v>
      </c>
      <c r="L125" t="s">
        <v>11</v>
      </c>
      <c r="M125" s="3">
        <v>0</v>
      </c>
      <c r="N125">
        <v>0.1</v>
      </c>
      <c r="O125">
        <v>0.1</v>
      </c>
      <c r="P125">
        <v>0.1</v>
      </c>
      <c r="Q125">
        <v>0.1</v>
      </c>
      <c r="R125">
        <v>0</v>
      </c>
      <c r="Z125">
        <f t="shared" si="32"/>
        <v>10</v>
      </c>
      <c r="AA125">
        <f t="shared" si="33"/>
        <v>8</v>
      </c>
      <c r="AB125">
        <f t="shared" si="34"/>
        <v>5.5</v>
      </c>
      <c r="AC125">
        <f t="shared" si="46"/>
        <v>10</v>
      </c>
      <c r="AD125">
        <f t="shared" si="46"/>
        <v>7.5</v>
      </c>
      <c r="AE125">
        <f t="shared" si="46"/>
        <v>6.5</v>
      </c>
      <c r="AF125">
        <f t="shared" si="46"/>
        <v>4.5</v>
      </c>
      <c r="AM125">
        <f t="shared" si="25"/>
        <v>6.6666666666666666E-2</v>
      </c>
      <c r="AN125">
        <f t="shared" si="26"/>
        <v>7.4285714285714288</v>
      </c>
    </row>
    <row r="126" spans="1:41" x14ac:dyDescent="0.15">
      <c r="A126" t="s">
        <v>136</v>
      </c>
      <c r="B126" s="1">
        <v>36616</v>
      </c>
      <c r="C126" s="1">
        <v>38717</v>
      </c>
      <c r="D126">
        <v>29</v>
      </c>
      <c r="E126">
        <v>36</v>
      </c>
      <c r="F126">
        <v>44</v>
      </c>
      <c r="G126">
        <v>51</v>
      </c>
      <c r="H126">
        <v>61</v>
      </c>
      <c r="I126">
        <v>67.5</v>
      </c>
      <c r="J126">
        <v>75</v>
      </c>
      <c r="K126">
        <v>79.5</v>
      </c>
      <c r="L126" t="s">
        <v>11</v>
      </c>
      <c r="M126" s="3">
        <v>0.5</v>
      </c>
      <c r="N126">
        <v>0.1</v>
      </c>
      <c r="O126">
        <v>0.3</v>
      </c>
      <c r="P126">
        <v>0.3</v>
      </c>
      <c r="Q126">
        <v>0.3</v>
      </c>
      <c r="R126">
        <v>0.2</v>
      </c>
      <c r="Z126">
        <f t="shared" si="32"/>
        <v>7</v>
      </c>
      <c r="AA126">
        <f t="shared" si="33"/>
        <v>8</v>
      </c>
      <c r="AB126">
        <f t="shared" si="34"/>
        <v>7</v>
      </c>
      <c r="AC126">
        <f t="shared" si="46"/>
        <v>10</v>
      </c>
      <c r="AD126">
        <f t="shared" si="46"/>
        <v>6.5</v>
      </c>
      <c r="AE126">
        <f t="shared" si="46"/>
        <v>7.5</v>
      </c>
      <c r="AF126">
        <f t="shared" si="46"/>
        <v>4.5</v>
      </c>
      <c r="AM126">
        <f t="shared" si="25"/>
        <v>0.28333333333333333</v>
      </c>
      <c r="AN126">
        <f t="shared" si="26"/>
        <v>7.2142857142857144</v>
      </c>
    </row>
    <row r="127" spans="1:41" x14ac:dyDescent="0.15">
      <c r="A127" t="s">
        <v>137</v>
      </c>
      <c r="B127" s="1">
        <v>36616</v>
      </c>
      <c r="C127" s="1">
        <v>38717</v>
      </c>
      <c r="D127">
        <v>28.5</v>
      </c>
      <c r="E127">
        <v>39</v>
      </c>
      <c r="F127">
        <v>51</v>
      </c>
      <c r="G127">
        <v>57.7</v>
      </c>
      <c r="H127">
        <v>68</v>
      </c>
      <c r="I127">
        <v>72.5</v>
      </c>
      <c r="J127">
        <v>79.5</v>
      </c>
      <c r="K127">
        <v>82.5</v>
      </c>
      <c r="L127" t="s">
        <v>11</v>
      </c>
      <c r="M127" s="3">
        <v>0</v>
      </c>
      <c r="N127">
        <v>0</v>
      </c>
      <c r="O127">
        <v>0</v>
      </c>
      <c r="P127">
        <v>0.1</v>
      </c>
      <c r="Q127">
        <v>0.1</v>
      </c>
      <c r="R127">
        <v>0.1</v>
      </c>
      <c r="S127">
        <v>4.95</v>
      </c>
      <c r="T127">
        <v>7.2</v>
      </c>
      <c r="U127">
        <v>9.1999999999999993</v>
      </c>
      <c r="V127">
        <v>10</v>
      </c>
      <c r="W127">
        <v>12</v>
      </c>
      <c r="X127">
        <v>12</v>
      </c>
      <c r="Y127">
        <v>12.6</v>
      </c>
      <c r="Z127">
        <f t="shared" si="32"/>
        <v>10.5</v>
      </c>
      <c r="AA127">
        <f t="shared" si="33"/>
        <v>12</v>
      </c>
      <c r="AB127">
        <f t="shared" si="34"/>
        <v>6.7000000000000028</v>
      </c>
      <c r="AC127">
        <f t="shared" si="46"/>
        <v>10.299999999999997</v>
      </c>
      <c r="AD127">
        <f t="shared" si="46"/>
        <v>4.5</v>
      </c>
      <c r="AE127">
        <f t="shared" si="46"/>
        <v>7</v>
      </c>
      <c r="AF127">
        <f t="shared" si="46"/>
        <v>3</v>
      </c>
      <c r="AG127">
        <f t="shared" ref="AG127:AL127" si="47">T127-S127</f>
        <v>2.25</v>
      </c>
      <c r="AH127">
        <f t="shared" si="47"/>
        <v>1.9999999999999991</v>
      </c>
      <c r="AI127">
        <f t="shared" si="47"/>
        <v>0.80000000000000071</v>
      </c>
      <c r="AJ127">
        <f t="shared" si="47"/>
        <v>2</v>
      </c>
      <c r="AK127">
        <f t="shared" si="47"/>
        <v>0</v>
      </c>
      <c r="AL127">
        <f t="shared" si="47"/>
        <v>0.59999999999999964</v>
      </c>
      <c r="AM127">
        <f t="shared" si="25"/>
        <v>5.000000000000001E-2</v>
      </c>
      <c r="AN127">
        <f t="shared" si="26"/>
        <v>7.7142857142857144</v>
      </c>
      <c r="AO127">
        <f>AVERAGE(AH127:AL127)</f>
        <v>1.0799999999999998</v>
      </c>
    </row>
    <row r="128" spans="1:41" x14ac:dyDescent="0.15">
      <c r="A128" t="s">
        <v>138</v>
      </c>
      <c r="B128" s="1">
        <v>36616</v>
      </c>
      <c r="C128" s="1">
        <v>38717</v>
      </c>
      <c r="D128">
        <v>10</v>
      </c>
      <c r="E128">
        <v>14</v>
      </c>
      <c r="F128">
        <v>17.5</v>
      </c>
      <c r="G128">
        <v>20</v>
      </c>
      <c r="H128">
        <v>23</v>
      </c>
      <c r="I128">
        <v>24</v>
      </c>
      <c r="L128" t="s">
        <v>11</v>
      </c>
      <c r="M128" s="3">
        <v>0.5</v>
      </c>
      <c r="N128">
        <v>0.5</v>
      </c>
      <c r="O128">
        <v>0.5</v>
      </c>
      <c r="P128">
        <v>0.6</v>
      </c>
      <c r="Z128">
        <f t="shared" si="32"/>
        <v>4</v>
      </c>
      <c r="AA128">
        <f t="shared" si="33"/>
        <v>3.5</v>
      </c>
      <c r="AB128">
        <f t="shared" si="34"/>
        <v>2.5</v>
      </c>
      <c r="AC128">
        <f>H128-G128</f>
        <v>3</v>
      </c>
      <c r="AD128">
        <f>I128-H128</f>
        <v>1</v>
      </c>
      <c r="AM128">
        <f t="shared" si="25"/>
        <v>0.52500000000000002</v>
      </c>
      <c r="AN128">
        <f t="shared" si="26"/>
        <v>2.8</v>
      </c>
    </row>
    <row r="129" spans="1:56" x14ac:dyDescent="0.15">
      <c r="A129" t="s">
        <v>166</v>
      </c>
      <c r="B129" s="1">
        <v>36616</v>
      </c>
      <c r="F129">
        <v>9</v>
      </c>
      <c r="G129">
        <v>9.5</v>
      </c>
      <c r="H129" s="5"/>
      <c r="I129" s="5"/>
      <c r="J129" s="5"/>
      <c r="K129" s="5"/>
      <c r="L129" t="s">
        <v>15</v>
      </c>
      <c r="M129" s="3">
        <v>0.5</v>
      </c>
      <c r="N129">
        <v>0.6</v>
      </c>
      <c r="AB129">
        <f t="shared" si="34"/>
        <v>0.5</v>
      </c>
      <c r="AM129">
        <f t="shared" si="25"/>
        <v>0.55000000000000004</v>
      </c>
      <c r="AN129">
        <f t="shared" si="26"/>
        <v>0.5</v>
      </c>
    </row>
    <row r="130" spans="1:56" x14ac:dyDescent="0.15">
      <c r="A130" t="s">
        <v>139</v>
      </c>
      <c r="B130" s="1">
        <v>36616</v>
      </c>
      <c r="C130" s="1">
        <v>38717</v>
      </c>
      <c r="D130">
        <v>23</v>
      </c>
      <c r="E130">
        <v>34.5</v>
      </c>
      <c r="F130">
        <v>47.5</v>
      </c>
      <c r="G130">
        <v>56</v>
      </c>
      <c r="H130">
        <v>66</v>
      </c>
      <c r="I130">
        <v>73</v>
      </c>
      <c r="J130">
        <v>81</v>
      </c>
      <c r="K130">
        <v>87</v>
      </c>
      <c r="L130" t="s">
        <v>11</v>
      </c>
      <c r="M130" s="3">
        <v>0</v>
      </c>
      <c r="N130">
        <v>0.1</v>
      </c>
      <c r="O130">
        <v>0.4</v>
      </c>
      <c r="P130">
        <v>0.3</v>
      </c>
      <c r="Q130">
        <v>0.4</v>
      </c>
      <c r="R130">
        <v>0.4</v>
      </c>
      <c r="Z130">
        <f t="shared" si="32"/>
        <v>11.5</v>
      </c>
      <c r="AA130">
        <f t="shared" si="33"/>
        <v>13</v>
      </c>
      <c r="AB130">
        <f t="shared" si="34"/>
        <v>8.5</v>
      </c>
      <c r="AC130">
        <f t="shared" ref="AC130:AC150" si="48">H130-G130</f>
        <v>10</v>
      </c>
      <c r="AD130">
        <f t="shared" ref="AD130:AD150" si="49">I130-H130</f>
        <v>7</v>
      </c>
      <c r="AE130">
        <f t="shared" ref="AE130:AE150" si="50">J130-I130</f>
        <v>8</v>
      </c>
      <c r="AF130">
        <f t="shared" ref="AF130:AF150" si="51">K130-J130</f>
        <v>6</v>
      </c>
      <c r="AM130">
        <f t="shared" si="25"/>
        <v>0.26666666666666666</v>
      </c>
      <c r="AN130">
        <f t="shared" si="26"/>
        <v>9.1428571428571423</v>
      </c>
    </row>
    <row r="131" spans="1:56" x14ac:dyDescent="0.15">
      <c r="A131" t="s">
        <v>142</v>
      </c>
      <c r="B131" s="1">
        <v>33358</v>
      </c>
      <c r="C131" s="1">
        <v>38717</v>
      </c>
      <c r="D131">
        <v>83</v>
      </c>
      <c r="E131">
        <v>87.5</v>
      </c>
      <c r="F131">
        <v>89.5</v>
      </c>
      <c r="G131">
        <v>89</v>
      </c>
      <c r="H131">
        <v>93.5</v>
      </c>
      <c r="I131">
        <v>94</v>
      </c>
      <c r="J131">
        <v>97</v>
      </c>
      <c r="K131">
        <v>104.5</v>
      </c>
      <c r="L131" t="s">
        <v>11</v>
      </c>
      <c r="M131" s="3">
        <v>0</v>
      </c>
      <c r="N131">
        <v>0</v>
      </c>
      <c r="O131">
        <v>0.4</v>
      </c>
      <c r="P131">
        <v>0.3</v>
      </c>
      <c r="Q131">
        <v>0.3</v>
      </c>
      <c r="R131">
        <v>0.3</v>
      </c>
      <c r="S131">
        <v>12.3</v>
      </c>
      <c r="T131">
        <v>12.8</v>
      </c>
      <c r="U131">
        <v>12.9</v>
      </c>
      <c r="V131">
        <v>14</v>
      </c>
      <c r="W131">
        <v>13.5</v>
      </c>
      <c r="X131">
        <v>14.8</v>
      </c>
      <c r="Y131">
        <v>15.6</v>
      </c>
      <c r="Z131">
        <f t="shared" si="32"/>
        <v>4.5</v>
      </c>
      <c r="AA131">
        <f t="shared" si="33"/>
        <v>2</v>
      </c>
      <c r="AB131">
        <f t="shared" si="34"/>
        <v>-0.5</v>
      </c>
      <c r="AC131">
        <f t="shared" si="48"/>
        <v>4.5</v>
      </c>
      <c r="AD131">
        <f t="shared" si="49"/>
        <v>0.5</v>
      </c>
      <c r="AE131">
        <f t="shared" si="50"/>
        <v>3</v>
      </c>
      <c r="AF131">
        <f t="shared" si="51"/>
        <v>7.5</v>
      </c>
      <c r="AG131">
        <f t="shared" ref="AG131:AL131" si="52">T131-S131</f>
        <v>0.5</v>
      </c>
      <c r="AH131">
        <f t="shared" si="52"/>
        <v>9.9999999999999645E-2</v>
      </c>
      <c r="AI131">
        <f t="shared" si="52"/>
        <v>1.0999999999999996</v>
      </c>
      <c r="AJ131">
        <f t="shared" si="52"/>
        <v>-0.5</v>
      </c>
      <c r="AK131">
        <f t="shared" si="52"/>
        <v>1.3000000000000007</v>
      </c>
      <c r="AL131">
        <f t="shared" si="52"/>
        <v>0.79999999999999893</v>
      </c>
      <c r="AM131">
        <f t="shared" ref="AM131:AM150" si="53">AVERAGE(M131:R131)</f>
        <v>0.21666666666666667</v>
      </c>
      <c r="AN131">
        <f t="shared" ref="AN131:AN150" si="54">AVERAGE(Z131:AF131)</f>
        <v>3.0714285714285716</v>
      </c>
      <c r="AO131">
        <f>AVERAGE(AH131:AL131)</f>
        <v>0.55999999999999983</v>
      </c>
    </row>
    <row r="132" spans="1:56" x14ac:dyDescent="0.15">
      <c r="A132" t="s">
        <v>175</v>
      </c>
      <c r="B132" s="1">
        <v>34059</v>
      </c>
      <c r="C132" s="1">
        <v>39813</v>
      </c>
      <c r="G132">
        <v>50.5</v>
      </c>
      <c r="H132">
        <v>53</v>
      </c>
      <c r="I132">
        <v>54</v>
      </c>
      <c r="J132">
        <v>57.5</v>
      </c>
      <c r="K132">
        <v>61</v>
      </c>
      <c r="L132" t="s">
        <v>177</v>
      </c>
      <c r="N132">
        <v>0</v>
      </c>
      <c r="O132">
        <v>0.2</v>
      </c>
      <c r="P132">
        <v>0.2</v>
      </c>
      <c r="Q132">
        <v>0.2</v>
      </c>
      <c r="R132">
        <v>0.2</v>
      </c>
      <c r="V132">
        <v>14.8</v>
      </c>
      <c r="W132">
        <v>16</v>
      </c>
      <c r="X132">
        <v>18</v>
      </c>
      <c r="Y132">
        <v>18</v>
      </c>
      <c r="AC132">
        <f t="shared" si="48"/>
        <v>2.5</v>
      </c>
      <c r="AD132">
        <f t="shared" si="49"/>
        <v>1</v>
      </c>
      <c r="AE132">
        <f t="shared" si="50"/>
        <v>3.5</v>
      </c>
      <c r="AF132">
        <f t="shared" si="51"/>
        <v>3.5</v>
      </c>
      <c r="AJ132">
        <f t="shared" ref="AJ132:AL133" si="55">W132-V132</f>
        <v>1.1999999999999993</v>
      </c>
      <c r="AK132">
        <f t="shared" si="55"/>
        <v>2</v>
      </c>
      <c r="AL132">
        <f t="shared" si="55"/>
        <v>0</v>
      </c>
      <c r="AM132">
        <f t="shared" si="53"/>
        <v>0.16</v>
      </c>
      <c r="AN132">
        <f t="shared" si="54"/>
        <v>2.625</v>
      </c>
      <c r="AO132">
        <f>AVERAGE(AH132:AL132)</f>
        <v>1.0666666666666664</v>
      </c>
    </row>
    <row r="133" spans="1:56" x14ac:dyDescent="0.15">
      <c r="A133" t="s">
        <v>178</v>
      </c>
      <c r="B133" s="1">
        <v>34059</v>
      </c>
      <c r="C133" s="1">
        <v>39813</v>
      </c>
      <c r="G133">
        <v>39</v>
      </c>
      <c r="H133">
        <v>38.5</v>
      </c>
      <c r="I133">
        <v>39</v>
      </c>
      <c r="J133">
        <v>41</v>
      </c>
      <c r="K133">
        <v>43</v>
      </c>
      <c r="L133" t="s">
        <v>177</v>
      </c>
      <c r="N133">
        <v>0.2</v>
      </c>
      <c r="O133">
        <v>0.7</v>
      </c>
      <c r="P133">
        <v>0.8</v>
      </c>
      <c r="Q133">
        <v>0.8</v>
      </c>
      <c r="R133">
        <v>0.8</v>
      </c>
      <c r="V133">
        <v>9.8000000000000007</v>
      </c>
      <c r="W133">
        <v>10.4</v>
      </c>
      <c r="X133">
        <v>11.5</v>
      </c>
      <c r="Y133">
        <v>12.3</v>
      </c>
      <c r="AC133">
        <f t="shared" si="48"/>
        <v>-0.5</v>
      </c>
      <c r="AD133">
        <f t="shared" si="49"/>
        <v>0.5</v>
      </c>
      <c r="AE133">
        <f t="shared" si="50"/>
        <v>2</v>
      </c>
      <c r="AF133">
        <f t="shared" si="51"/>
        <v>2</v>
      </c>
      <c r="AJ133">
        <f t="shared" si="55"/>
        <v>0.59999999999999964</v>
      </c>
      <c r="AK133">
        <f t="shared" si="55"/>
        <v>1.0999999999999996</v>
      </c>
      <c r="AL133">
        <f t="shared" si="55"/>
        <v>0.80000000000000071</v>
      </c>
      <c r="AM133">
        <f t="shared" si="53"/>
        <v>0.65999999999999992</v>
      </c>
      <c r="AN133">
        <f t="shared" si="54"/>
        <v>1</v>
      </c>
      <c r="AO133">
        <f>AVERAGE(AH133:AL133)</f>
        <v>0.83333333333333337</v>
      </c>
    </row>
    <row r="134" spans="1:56" x14ac:dyDescent="0.15">
      <c r="A134" t="s">
        <v>179</v>
      </c>
      <c r="B134" s="1">
        <v>34059</v>
      </c>
      <c r="C134" s="1">
        <v>39813</v>
      </c>
      <c r="G134">
        <v>32</v>
      </c>
      <c r="H134">
        <v>33</v>
      </c>
      <c r="I134">
        <v>33</v>
      </c>
      <c r="J134">
        <v>35</v>
      </c>
      <c r="K134">
        <v>34.5</v>
      </c>
      <c r="L134" t="s">
        <v>180</v>
      </c>
      <c r="N134">
        <v>1</v>
      </c>
      <c r="O134">
        <v>1</v>
      </c>
      <c r="P134">
        <v>1</v>
      </c>
      <c r="Q134">
        <v>1</v>
      </c>
      <c r="R134">
        <v>1</v>
      </c>
      <c r="V134">
        <v>10</v>
      </c>
      <c r="W134">
        <v>10</v>
      </c>
      <c r="X134">
        <v>10.199999999999999</v>
      </c>
      <c r="AC134">
        <f t="shared" si="48"/>
        <v>1</v>
      </c>
      <c r="AD134">
        <f t="shared" si="49"/>
        <v>0</v>
      </c>
      <c r="AE134">
        <f t="shared" si="50"/>
        <v>2</v>
      </c>
      <c r="AF134">
        <f t="shared" si="51"/>
        <v>-0.5</v>
      </c>
      <c r="AK134">
        <f>X134-W134</f>
        <v>0.19999999999999929</v>
      </c>
      <c r="AM134">
        <f t="shared" si="53"/>
        <v>1</v>
      </c>
      <c r="AN134">
        <f t="shared" si="54"/>
        <v>0.625</v>
      </c>
      <c r="AO134">
        <f>AVERAGE(AH134:AL134)</f>
        <v>0.19999999999999929</v>
      </c>
    </row>
    <row r="135" spans="1:56" x14ac:dyDescent="0.15">
      <c r="A135" t="s">
        <v>181</v>
      </c>
      <c r="B135" s="1">
        <v>34059</v>
      </c>
      <c r="C135" s="1">
        <v>39813</v>
      </c>
      <c r="G135">
        <v>32</v>
      </c>
      <c r="H135">
        <v>33</v>
      </c>
      <c r="I135">
        <v>35</v>
      </c>
      <c r="J135">
        <v>35</v>
      </c>
      <c r="K135">
        <v>36.5</v>
      </c>
      <c r="L135" t="s">
        <v>10</v>
      </c>
      <c r="N135">
        <v>0.5</v>
      </c>
      <c r="O135">
        <v>0.8</v>
      </c>
      <c r="P135">
        <v>0.8</v>
      </c>
      <c r="Q135">
        <v>0.9</v>
      </c>
      <c r="R135">
        <v>0.9</v>
      </c>
      <c r="V135">
        <v>8.6</v>
      </c>
      <c r="W135">
        <v>8.9</v>
      </c>
      <c r="X135">
        <v>8.4</v>
      </c>
      <c r="Y135">
        <v>9.3000000000000007</v>
      </c>
      <c r="AC135">
        <f t="shared" si="48"/>
        <v>1</v>
      </c>
      <c r="AD135">
        <f t="shared" si="49"/>
        <v>2</v>
      </c>
      <c r="AE135">
        <f t="shared" si="50"/>
        <v>0</v>
      </c>
      <c r="AF135">
        <f t="shared" si="51"/>
        <v>1.5</v>
      </c>
      <c r="AJ135">
        <f>W135-V135</f>
        <v>0.30000000000000071</v>
      </c>
      <c r="AK135">
        <f>X135-W135</f>
        <v>-0.5</v>
      </c>
      <c r="AL135">
        <f>Y135-X135</f>
        <v>0.90000000000000036</v>
      </c>
      <c r="AM135">
        <f t="shared" si="53"/>
        <v>0.78</v>
      </c>
      <c r="AN135">
        <f t="shared" si="54"/>
        <v>1.125</v>
      </c>
      <c r="AO135">
        <f>AVERAGE(AH135:AL135)</f>
        <v>0.2333333333333337</v>
      </c>
      <c r="BD135" t="s">
        <v>257</v>
      </c>
    </row>
    <row r="136" spans="1:56" x14ac:dyDescent="0.15">
      <c r="A136" t="s">
        <v>182</v>
      </c>
      <c r="B136" s="1">
        <v>34059</v>
      </c>
      <c r="C136" s="1">
        <v>39813</v>
      </c>
      <c r="G136">
        <v>34.799999999999997</v>
      </c>
      <c r="H136">
        <v>34.5</v>
      </c>
      <c r="I136">
        <v>35.5</v>
      </c>
      <c r="J136">
        <v>36.5</v>
      </c>
      <c r="K136">
        <v>37.5</v>
      </c>
      <c r="L136" t="s">
        <v>16</v>
      </c>
      <c r="N136">
        <v>0.1</v>
      </c>
      <c r="O136">
        <v>0.3</v>
      </c>
      <c r="P136">
        <v>0.3</v>
      </c>
      <c r="Q136">
        <v>0.4</v>
      </c>
      <c r="R136">
        <v>0.6</v>
      </c>
      <c r="X136">
        <v>10.5</v>
      </c>
      <c r="AC136">
        <f t="shared" si="48"/>
        <v>-0.29999999999999716</v>
      </c>
      <c r="AD136">
        <f t="shared" si="49"/>
        <v>1</v>
      </c>
      <c r="AE136">
        <f t="shared" si="50"/>
        <v>1</v>
      </c>
      <c r="AF136">
        <f t="shared" si="51"/>
        <v>1</v>
      </c>
      <c r="AM136">
        <f t="shared" si="53"/>
        <v>0.34</v>
      </c>
      <c r="AN136">
        <f t="shared" si="54"/>
        <v>0.67500000000000071</v>
      </c>
    </row>
    <row r="137" spans="1:56" x14ac:dyDescent="0.15">
      <c r="A137" t="s">
        <v>183</v>
      </c>
      <c r="B137" s="1">
        <v>34059</v>
      </c>
      <c r="C137" s="1">
        <v>39813</v>
      </c>
      <c r="G137">
        <v>44.5</v>
      </c>
      <c r="H137">
        <v>45.5</v>
      </c>
      <c r="I137">
        <v>46</v>
      </c>
      <c r="J137">
        <v>48</v>
      </c>
      <c r="K137">
        <v>48</v>
      </c>
      <c r="L137" t="s">
        <v>10</v>
      </c>
      <c r="N137">
        <v>0.2</v>
      </c>
      <c r="O137">
        <v>0.7</v>
      </c>
      <c r="P137">
        <v>0.8</v>
      </c>
      <c r="Q137">
        <v>0.8</v>
      </c>
      <c r="R137">
        <v>1</v>
      </c>
      <c r="V137">
        <v>13.2</v>
      </c>
      <c r="W137">
        <v>11.7</v>
      </c>
      <c r="X137">
        <v>12.5</v>
      </c>
      <c r="Y137">
        <v>12.3</v>
      </c>
      <c r="AC137">
        <f t="shared" si="48"/>
        <v>1</v>
      </c>
      <c r="AD137">
        <f t="shared" si="49"/>
        <v>0.5</v>
      </c>
      <c r="AE137">
        <f t="shared" si="50"/>
        <v>2</v>
      </c>
      <c r="AF137">
        <f t="shared" si="51"/>
        <v>0</v>
      </c>
      <c r="AJ137">
        <f>W137-V137</f>
        <v>-1.5</v>
      </c>
      <c r="AK137">
        <f>X137-W137</f>
        <v>0.80000000000000071</v>
      </c>
      <c r="AL137">
        <f>Y137-X137</f>
        <v>-0.19999999999999929</v>
      </c>
      <c r="AM137">
        <f t="shared" si="53"/>
        <v>0.7</v>
      </c>
      <c r="AN137">
        <f t="shared" si="54"/>
        <v>0.875</v>
      </c>
      <c r="AO137">
        <f>AVERAGE(AH137:AL137)</f>
        <v>-0.29999999999999954</v>
      </c>
    </row>
    <row r="138" spans="1:56" x14ac:dyDescent="0.15">
      <c r="A138" t="s">
        <v>184</v>
      </c>
      <c r="B138" s="1">
        <v>34059</v>
      </c>
      <c r="C138" s="1">
        <v>39813</v>
      </c>
      <c r="G138">
        <v>58</v>
      </c>
      <c r="H138">
        <v>59.5</v>
      </c>
      <c r="I138">
        <v>62.5</v>
      </c>
      <c r="J138">
        <v>62</v>
      </c>
      <c r="K138">
        <v>65</v>
      </c>
      <c r="L138" t="s">
        <v>177</v>
      </c>
      <c r="N138">
        <v>0.1</v>
      </c>
      <c r="O138">
        <v>0.1</v>
      </c>
      <c r="P138">
        <v>0.2</v>
      </c>
      <c r="Q138">
        <v>0.3</v>
      </c>
      <c r="R138">
        <v>0.2</v>
      </c>
      <c r="W138">
        <v>13.9</v>
      </c>
      <c r="X138">
        <v>14.4</v>
      </c>
      <c r="Y138">
        <v>15</v>
      </c>
      <c r="AC138">
        <f t="shared" si="48"/>
        <v>1.5</v>
      </c>
      <c r="AD138">
        <f t="shared" si="49"/>
        <v>3</v>
      </c>
      <c r="AE138">
        <f t="shared" si="50"/>
        <v>-0.5</v>
      </c>
      <c r="AF138">
        <f t="shared" si="51"/>
        <v>3</v>
      </c>
      <c r="AK138">
        <f>X138-W138</f>
        <v>0.5</v>
      </c>
      <c r="AM138">
        <f t="shared" si="53"/>
        <v>0.18</v>
      </c>
      <c r="AN138">
        <f t="shared" si="54"/>
        <v>1.75</v>
      </c>
    </row>
    <row r="139" spans="1:56" x14ac:dyDescent="0.15">
      <c r="A139" t="s">
        <v>185</v>
      </c>
      <c r="B139" s="1">
        <v>34059</v>
      </c>
      <c r="C139" s="1">
        <v>39813</v>
      </c>
      <c r="G139">
        <v>21.5</v>
      </c>
      <c r="H139">
        <v>21.5</v>
      </c>
      <c r="I139">
        <v>22</v>
      </c>
      <c r="J139">
        <v>23</v>
      </c>
      <c r="K139">
        <v>23</v>
      </c>
      <c r="L139" t="s">
        <v>180</v>
      </c>
      <c r="N139">
        <v>0.9</v>
      </c>
      <c r="O139">
        <v>1</v>
      </c>
      <c r="P139">
        <v>1</v>
      </c>
      <c r="Q139">
        <v>1</v>
      </c>
      <c r="R139">
        <v>1</v>
      </c>
      <c r="AC139">
        <f t="shared" si="48"/>
        <v>0</v>
      </c>
      <c r="AD139">
        <f t="shared" si="49"/>
        <v>0.5</v>
      </c>
      <c r="AE139">
        <f t="shared" si="50"/>
        <v>1</v>
      </c>
      <c r="AF139">
        <f t="shared" si="51"/>
        <v>0</v>
      </c>
      <c r="AM139">
        <f t="shared" si="53"/>
        <v>0.98000000000000009</v>
      </c>
      <c r="AN139">
        <f t="shared" si="54"/>
        <v>0.375</v>
      </c>
    </row>
    <row r="140" spans="1:56" x14ac:dyDescent="0.15">
      <c r="A140" t="s">
        <v>186</v>
      </c>
      <c r="B140" s="1">
        <v>34059</v>
      </c>
      <c r="C140" s="1">
        <v>39813</v>
      </c>
      <c r="G140">
        <v>68</v>
      </c>
      <c r="H140">
        <v>71.5</v>
      </c>
      <c r="I140">
        <v>72.5</v>
      </c>
      <c r="J140">
        <v>75</v>
      </c>
      <c r="K140">
        <v>77.5</v>
      </c>
      <c r="L140" t="s">
        <v>177</v>
      </c>
      <c r="N140">
        <v>0</v>
      </c>
      <c r="O140">
        <v>0</v>
      </c>
      <c r="P140">
        <v>0</v>
      </c>
      <c r="Q140">
        <v>0</v>
      </c>
      <c r="R140">
        <v>0</v>
      </c>
      <c r="V140">
        <v>21</v>
      </c>
      <c r="W140">
        <v>21</v>
      </c>
      <c r="X140">
        <v>22.4</v>
      </c>
      <c r="Y140">
        <v>22.6</v>
      </c>
      <c r="AC140">
        <f t="shared" si="48"/>
        <v>3.5</v>
      </c>
      <c r="AD140">
        <f t="shared" si="49"/>
        <v>1</v>
      </c>
      <c r="AE140">
        <f t="shared" si="50"/>
        <v>2.5</v>
      </c>
      <c r="AF140">
        <f t="shared" si="51"/>
        <v>2.5</v>
      </c>
      <c r="AK140">
        <f>X140-W140</f>
        <v>1.3999999999999986</v>
      </c>
      <c r="AL140">
        <f>Y140-X140</f>
        <v>0.20000000000000284</v>
      </c>
      <c r="AM140">
        <f t="shared" si="53"/>
        <v>0</v>
      </c>
      <c r="AN140">
        <f t="shared" si="54"/>
        <v>2.375</v>
      </c>
      <c r="AO140">
        <f>AVERAGE(AH140:AL140)</f>
        <v>0.80000000000000071</v>
      </c>
    </row>
    <row r="141" spans="1:56" x14ac:dyDescent="0.15">
      <c r="A141" t="s">
        <v>187</v>
      </c>
      <c r="B141" s="1">
        <v>34059</v>
      </c>
      <c r="C141" s="1">
        <v>39813</v>
      </c>
      <c r="G141">
        <v>63</v>
      </c>
      <c r="H141">
        <v>63.5</v>
      </c>
      <c r="I141">
        <v>64</v>
      </c>
      <c r="J141">
        <v>65</v>
      </c>
      <c r="K141">
        <v>65</v>
      </c>
      <c r="L141" t="s">
        <v>16</v>
      </c>
      <c r="N141">
        <v>0.5</v>
      </c>
      <c r="O141">
        <v>0.6</v>
      </c>
      <c r="P141">
        <v>0.7</v>
      </c>
      <c r="Q141">
        <v>0.8</v>
      </c>
      <c r="R141">
        <v>0.9</v>
      </c>
      <c r="V141">
        <v>15.7</v>
      </c>
      <c r="W141">
        <v>16.5</v>
      </c>
      <c r="X141">
        <v>17</v>
      </c>
      <c r="AC141">
        <f t="shared" si="48"/>
        <v>0.5</v>
      </c>
      <c r="AD141">
        <f t="shared" si="49"/>
        <v>0.5</v>
      </c>
      <c r="AE141">
        <f t="shared" si="50"/>
        <v>1</v>
      </c>
      <c r="AF141">
        <f t="shared" si="51"/>
        <v>0</v>
      </c>
      <c r="AJ141">
        <f>W141-V141</f>
        <v>0.80000000000000071</v>
      </c>
      <c r="AK141">
        <f>X141-W141</f>
        <v>0.5</v>
      </c>
      <c r="AM141">
        <f t="shared" si="53"/>
        <v>0.7</v>
      </c>
      <c r="AN141">
        <f t="shared" si="54"/>
        <v>0.5</v>
      </c>
      <c r="AO141">
        <f>AVERAGE(AH141:AL141)</f>
        <v>0.65000000000000036</v>
      </c>
    </row>
    <row r="142" spans="1:56" x14ac:dyDescent="0.15">
      <c r="A142" t="s">
        <v>188</v>
      </c>
      <c r="B142" s="1">
        <v>34059</v>
      </c>
      <c r="C142" s="1">
        <v>39813</v>
      </c>
      <c r="G142">
        <v>26.5</v>
      </c>
      <c r="H142">
        <v>27</v>
      </c>
      <c r="I142">
        <v>28</v>
      </c>
      <c r="J142">
        <v>28</v>
      </c>
      <c r="K142">
        <v>29.5</v>
      </c>
      <c r="L142" t="s">
        <v>10</v>
      </c>
      <c r="N142">
        <v>0.8</v>
      </c>
      <c r="O142">
        <v>1</v>
      </c>
      <c r="P142">
        <v>1</v>
      </c>
      <c r="Q142">
        <v>1</v>
      </c>
      <c r="R142">
        <v>1</v>
      </c>
      <c r="X142">
        <v>8.1999999999999993</v>
      </c>
      <c r="AC142">
        <f t="shared" si="48"/>
        <v>0.5</v>
      </c>
      <c r="AD142">
        <f t="shared" si="49"/>
        <v>1</v>
      </c>
      <c r="AE142">
        <f t="shared" si="50"/>
        <v>0</v>
      </c>
      <c r="AF142">
        <f t="shared" si="51"/>
        <v>1.5</v>
      </c>
      <c r="AM142">
        <f t="shared" si="53"/>
        <v>0.96</v>
      </c>
      <c r="AN142">
        <f t="shared" si="54"/>
        <v>0.75</v>
      </c>
    </row>
    <row r="143" spans="1:56" x14ac:dyDescent="0.15">
      <c r="A143" t="s">
        <v>190</v>
      </c>
      <c r="B143" s="1">
        <v>34059</v>
      </c>
      <c r="C143" s="1">
        <v>39813</v>
      </c>
      <c r="G143">
        <v>35</v>
      </c>
      <c r="H143">
        <v>35</v>
      </c>
      <c r="I143">
        <v>36</v>
      </c>
      <c r="J143">
        <v>36.5</v>
      </c>
      <c r="K143">
        <v>37</v>
      </c>
      <c r="L143" t="s">
        <v>16</v>
      </c>
      <c r="N143">
        <v>0.2</v>
      </c>
      <c r="O143">
        <v>0.7</v>
      </c>
      <c r="P143">
        <v>0.9</v>
      </c>
      <c r="Q143">
        <v>0.8</v>
      </c>
      <c r="R143">
        <v>0.9</v>
      </c>
      <c r="X143">
        <v>12.9</v>
      </c>
      <c r="AC143">
        <f t="shared" si="48"/>
        <v>0</v>
      </c>
      <c r="AD143">
        <f t="shared" si="49"/>
        <v>1</v>
      </c>
      <c r="AE143">
        <f t="shared" si="50"/>
        <v>0.5</v>
      </c>
      <c r="AF143">
        <f t="shared" si="51"/>
        <v>0.5</v>
      </c>
      <c r="AM143">
        <f t="shared" si="53"/>
        <v>0.7</v>
      </c>
      <c r="AN143">
        <f t="shared" si="54"/>
        <v>0.5</v>
      </c>
    </row>
    <row r="144" spans="1:56" x14ac:dyDescent="0.15">
      <c r="A144" t="s">
        <v>191</v>
      </c>
      <c r="B144" s="1">
        <v>34059</v>
      </c>
      <c r="C144" s="1">
        <v>39813</v>
      </c>
      <c r="G144">
        <v>35.5</v>
      </c>
      <c r="H144">
        <v>35.5</v>
      </c>
      <c r="I144">
        <v>36</v>
      </c>
      <c r="J144">
        <v>37</v>
      </c>
      <c r="K144">
        <v>38</v>
      </c>
      <c r="L144" t="s">
        <v>180</v>
      </c>
      <c r="N144">
        <v>0.9</v>
      </c>
      <c r="O144">
        <v>0.8</v>
      </c>
      <c r="P144">
        <v>0.8</v>
      </c>
      <c r="Q144">
        <v>1</v>
      </c>
      <c r="R144">
        <v>1</v>
      </c>
      <c r="V144">
        <v>13.4</v>
      </c>
      <c r="W144">
        <v>12.6</v>
      </c>
      <c r="X144">
        <v>12.8</v>
      </c>
      <c r="AC144">
        <f t="shared" si="48"/>
        <v>0</v>
      </c>
      <c r="AD144">
        <f t="shared" si="49"/>
        <v>0.5</v>
      </c>
      <c r="AE144">
        <f t="shared" si="50"/>
        <v>1</v>
      </c>
      <c r="AF144">
        <f t="shared" si="51"/>
        <v>1</v>
      </c>
      <c r="AJ144">
        <f t="shared" ref="AJ144:AK146" si="56">W144-V144</f>
        <v>-0.80000000000000071</v>
      </c>
      <c r="AK144">
        <f t="shared" si="56"/>
        <v>0.20000000000000107</v>
      </c>
      <c r="AM144">
        <f t="shared" si="53"/>
        <v>0.9</v>
      </c>
      <c r="AN144">
        <f t="shared" si="54"/>
        <v>0.625</v>
      </c>
      <c r="AO144">
        <f>AVERAGE(AH144:AL144)</f>
        <v>-0.29999999999999982</v>
      </c>
    </row>
    <row r="145" spans="1:41" x14ac:dyDescent="0.15">
      <c r="A145" t="s">
        <v>192</v>
      </c>
      <c r="B145" s="1">
        <v>34059</v>
      </c>
      <c r="C145" s="1">
        <v>39813</v>
      </c>
      <c r="G145">
        <v>96</v>
      </c>
      <c r="H145">
        <v>98</v>
      </c>
      <c r="I145">
        <v>101</v>
      </c>
      <c r="J145">
        <v>103</v>
      </c>
      <c r="K145">
        <v>104</v>
      </c>
      <c r="L145" t="s">
        <v>16</v>
      </c>
      <c r="N145">
        <v>0</v>
      </c>
      <c r="O145">
        <v>0</v>
      </c>
      <c r="P145">
        <v>0.1</v>
      </c>
      <c r="Q145">
        <v>0</v>
      </c>
      <c r="R145">
        <v>0.1</v>
      </c>
      <c r="V145">
        <v>18.5</v>
      </c>
      <c r="W145">
        <v>19</v>
      </c>
      <c r="X145">
        <v>19.399999999999999</v>
      </c>
      <c r="Y145">
        <v>19.8</v>
      </c>
      <c r="AC145">
        <f t="shared" si="48"/>
        <v>2</v>
      </c>
      <c r="AD145">
        <f t="shared" si="49"/>
        <v>3</v>
      </c>
      <c r="AE145">
        <f t="shared" si="50"/>
        <v>2</v>
      </c>
      <c r="AF145">
        <f t="shared" si="51"/>
        <v>1</v>
      </c>
      <c r="AJ145">
        <f t="shared" si="56"/>
        <v>0.5</v>
      </c>
      <c r="AK145">
        <f t="shared" si="56"/>
        <v>0.39999999999999858</v>
      </c>
      <c r="AL145">
        <f>Y145-X145</f>
        <v>0.40000000000000213</v>
      </c>
      <c r="AM145">
        <f t="shared" si="53"/>
        <v>0.04</v>
      </c>
      <c r="AN145">
        <f t="shared" si="54"/>
        <v>2</v>
      </c>
      <c r="AO145">
        <f>AVERAGE(AH145:AL145)</f>
        <v>0.43333333333333357</v>
      </c>
    </row>
    <row r="146" spans="1:41" x14ac:dyDescent="0.15">
      <c r="A146" t="s">
        <v>193</v>
      </c>
      <c r="B146" s="1">
        <v>34059</v>
      </c>
      <c r="C146" s="1">
        <v>39813</v>
      </c>
      <c r="G146">
        <v>67</v>
      </c>
      <c r="H146">
        <v>66.5</v>
      </c>
      <c r="I146">
        <v>67</v>
      </c>
      <c r="J146">
        <v>69</v>
      </c>
      <c r="K146">
        <v>71.5</v>
      </c>
      <c r="L146" t="s">
        <v>177</v>
      </c>
      <c r="N146">
        <v>0.1</v>
      </c>
      <c r="O146">
        <v>0.2</v>
      </c>
      <c r="P146">
        <v>0.2</v>
      </c>
      <c r="Q146">
        <v>0</v>
      </c>
      <c r="R146">
        <v>0</v>
      </c>
      <c r="V146">
        <v>19.600000000000001</v>
      </c>
      <c r="W146">
        <v>20.399999999999999</v>
      </c>
      <c r="X146">
        <v>20.399999999999999</v>
      </c>
      <c r="AC146">
        <f t="shared" si="48"/>
        <v>-0.5</v>
      </c>
      <c r="AD146">
        <f t="shared" si="49"/>
        <v>0.5</v>
      </c>
      <c r="AE146">
        <f t="shared" si="50"/>
        <v>2</v>
      </c>
      <c r="AF146">
        <f t="shared" si="51"/>
        <v>2.5</v>
      </c>
      <c r="AJ146">
        <f t="shared" si="56"/>
        <v>0.79999999999999716</v>
      </c>
      <c r="AK146">
        <f t="shared" si="56"/>
        <v>0</v>
      </c>
      <c r="AM146">
        <f t="shared" si="53"/>
        <v>0.1</v>
      </c>
      <c r="AN146">
        <f t="shared" si="54"/>
        <v>1.125</v>
      </c>
      <c r="AO146">
        <f>AVERAGE(AH146:AL146)</f>
        <v>0.39999999999999858</v>
      </c>
    </row>
    <row r="147" spans="1:41" x14ac:dyDescent="0.15">
      <c r="A147" t="s">
        <v>194</v>
      </c>
      <c r="B147" s="1">
        <v>34059</v>
      </c>
      <c r="C147" s="1">
        <v>39813</v>
      </c>
      <c r="G147">
        <v>42</v>
      </c>
      <c r="H147">
        <v>43</v>
      </c>
      <c r="I147">
        <v>44</v>
      </c>
      <c r="J147">
        <v>45</v>
      </c>
      <c r="K147">
        <v>46.5</v>
      </c>
      <c r="L147" t="s">
        <v>10</v>
      </c>
      <c r="N147">
        <v>0.9</v>
      </c>
      <c r="O147">
        <v>1</v>
      </c>
      <c r="P147">
        <v>1</v>
      </c>
      <c r="Q147">
        <v>0.9</v>
      </c>
      <c r="R147">
        <v>1</v>
      </c>
      <c r="AC147">
        <f t="shared" si="48"/>
        <v>1</v>
      </c>
      <c r="AD147">
        <f t="shared" si="49"/>
        <v>1</v>
      </c>
      <c r="AE147">
        <f t="shared" si="50"/>
        <v>1</v>
      </c>
      <c r="AF147">
        <f t="shared" si="51"/>
        <v>1.5</v>
      </c>
      <c r="AM147">
        <f t="shared" si="53"/>
        <v>0.96</v>
      </c>
      <c r="AN147">
        <f t="shared" si="54"/>
        <v>1.125</v>
      </c>
    </row>
    <row r="148" spans="1:41" x14ac:dyDescent="0.15">
      <c r="A148" t="s">
        <v>195</v>
      </c>
      <c r="B148" s="1">
        <v>34059</v>
      </c>
      <c r="C148" s="1">
        <v>39813</v>
      </c>
      <c r="G148">
        <v>75</v>
      </c>
      <c r="H148">
        <v>76</v>
      </c>
      <c r="I148">
        <v>78</v>
      </c>
      <c r="J148">
        <v>83.5</v>
      </c>
      <c r="K148">
        <v>87</v>
      </c>
      <c r="L148" t="s">
        <v>16</v>
      </c>
      <c r="N148">
        <v>0.1</v>
      </c>
      <c r="O148">
        <v>0.1</v>
      </c>
      <c r="P148">
        <v>0.1</v>
      </c>
      <c r="Q148">
        <v>0</v>
      </c>
      <c r="R148">
        <v>0</v>
      </c>
      <c r="V148">
        <v>19.600000000000001</v>
      </c>
      <c r="W148">
        <v>20.100000000000001</v>
      </c>
      <c r="X148">
        <v>22.6</v>
      </c>
      <c r="Y148">
        <v>22.8</v>
      </c>
      <c r="AC148">
        <f t="shared" si="48"/>
        <v>1</v>
      </c>
      <c r="AD148">
        <f t="shared" si="49"/>
        <v>2</v>
      </c>
      <c r="AE148">
        <f t="shared" si="50"/>
        <v>5.5</v>
      </c>
      <c r="AF148">
        <f t="shared" si="51"/>
        <v>3.5</v>
      </c>
      <c r="AJ148">
        <f>W148-V148</f>
        <v>0.5</v>
      </c>
      <c r="AK148">
        <f>X148-W148</f>
        <v>2.5</v>
      </c>
      <c r="AL148">
        <f>Y148-X148</f>
        <v>0.19999999999999929</v>
      </c>
      <c r="AM148">
        <f t="shared" si="53"/>
        <v>6.0000000000000012E-2</v>
      </c>
      <c r="AN148">
        <f t="shared" si="54"/>
        <v>3</v>
      </c>
      <c r="AO148">
        <f>AVERAGE(AH148:AL148)</f>
        <v>1.0666666666666664</v>
      </c>
    </row>
    <row r="149" spans="1:41" x14ac:dyDescent="0.15">
      <c r="A149" t="s">
        <v>196</v>
      </c>
      <c r="B149" s="1">
        <v>34059</v>
      </c>
      <c r="C149" s="1">
        <v>39813</v>
      </c>
      <c r="G149">
        <v>33.5</v>
      </c>
      <c r="H149">
        <v>35</v>
      </c>
      <c r="I149">
        <v>34</v>
      </c>
      <c r="J149">
        <v>34.5</v>
      </c>
      <c r="K149">
        <v>36</v>
      </c>
      <c r="L149" t="s">
        <v>8</v>
      </c>
      <c r="N149">
        <v>0.3</v>
      </c>
      <c r="O149">
        <v>0.5</v>
      </c>
      <c r="P149">
        <v>0.7</v>
      </c>
      <c r="Q149">
        <v>0.9</v>
      </c>
      <c r="R149">
        <v>0.9</v>
      </c>
      <c r="V149">
        <v>15.2</v>
      </c>
      <c r="W149">
        <v>14.1</v>
      </c>
      <c r="X149">
        <v>14.4</v>
      </c>
      <c r="AC149">
        <f t="shared" si="48"/>
        <v>1.5</v>
      </c>
      <c r="AD149">
        <f t="shared" si="49"/>
        <v>-1</v>
      </c>
      <c r="AE149">
        <f t="shared" si="50"/>
        <v>0.5</v>
      </c>
      <c r="AF149">
        <f t="shared" si="51"/>
        <v>1.5</v>
      </c>
      <c r="AJ149">
        <f>W149-V149</f>
        <v>-1.0999999999999996</v>
      </c>
      <c r="AK149">
        <f>X149-W149</f>
        <v>0.30000000000000071</v>
      </c>
      <c r="AM149">
        <f t="shared" si="53"/>
        <v>0.65999999999999992</v>
      </c>
      <c r="AN149">
        <f>AVERAGE(Z149:AF149)</f>
        <v>0.625</v>
      </c>
      <c r="AO149">
        <f>AVERAGE(AH149:AL149)</f>
        <v>-0.39999999999999947</v>
      </c>
    </row>
    <row r="150" spans="1:41" x14ac:dyDescent="0.15">
      <c r="A150" t="s">
        <v>197</v>
      </c>
      <c r="B150" s="1">
        <v>34059</v>
      </c>
      <c r="C150" s="1">
        <v>39813</v>
      </c>
      <c r="G150">
        <v>44</v>
      </c>
      <c r="H150">
        <v>46</v>
      </c>
      <c r="I150">
        <v>47</v>
      </c>
      <c r="J150">
        <v>49</v>
      </c>
      <c r="K150">
        <v>51</v>
      </c>
      <c r="L150" t="s">
        <v>177</v>
      </c>
      <c r="N150">
        <v>0.2</v>
      </c>
      <c r="O150">
        <v>0.3</v>
      </c>
      <c r="P150">
        <v>0.2</v>
      </c>
      <c r="Q150">
        <v>0.1</v>
      </c>
      <c r="R150">
        <v>0.2</v>
      </c>
      <c r="V150">
        <v>17.600000000000001</v>
      </c>
      <c r="W150">
        <v>16.5</v>
      </c>
      <c r="X150">
        <v>17</v>
      </c>
      <c r="AC150">
        <f t="shared" si="48"/>
        <v>2</v>
      </c>
      <c r="AD150">
        <f t="shared" si="49"/>
        <v>1</v>
      </c>
      <c r="AE150">
        <f t="shared" si="50"/>
        <v>2</v>
      </c>
      <c r="AF150">
        <f t="shared" si="51"/>
        <v>2</v>
      </c>
      <c r="AJ150">
        <f>W150-V150</f>
        <v>-1.1000000000000014</v>
      </c>
      <c r="AK150">
        <f>X150-W150</f>
        <v>0.5</v>
      </c>
      <c r="AM150">
        <f t="shared" si="53"/>
        <v>0.2</v>
      </c>
      <c r="AN150">
        <f t="shared" si="54"/>
        <v>1.75</v>
      </c>
      <c r="AO150">
        <f>AVERAGE(AH150:AL150)</f>
        <v>-0.30000000000000071</v>
      </c>
    </row>
    <row r="151" spans="1:41" x14ac:dyDescent="0.15">
      <c r="Z151" s="12" t="s">
        <v>234</v>
      </c>
      <c r="AG151" s="12" t="s">
        <v>235</v>
      </c>
    </row>
    <row r="152" spans="1:41" x14ac:dyDescent="0.15">
      <c r="B152" t="s">
        <v>231</v>
      </c>
      <c r="D152" s="4" t="s">
        <v>198</v>
      </c>
      <c r="E152" s="4" t="s">
        <v>200</v>
      </c>
      <c r="F152" s="4" t="s">
        <v>202</v>
      </c>
      <c r="G152" s="4" t="s">
        <v>203</v>
      </c>
      <c r="H152" s="4" t="s">
        <v>216</v>
      </c>
      <c r="I152" s="4" t="s">
        <v>242</v>
      </c>
      <c r="J152" s="11" t="s">
        <v>255</v>
      </c>
      <c r="K152" s="4" t="s">
        <v>267</v>
      </c>
      <c r="S152" s="4" t="s">
        <v>226</v>
      </c>
      <c r="T152" s="4" t="s">
        <v>227</v>
      </c>
      <c r="U152" s="4" t="s">
        <v>228</v>
      </c>
      <c r="V152" s="4" t="s">
        <v>229</v>
      </c>
      <c r="W152" s="4" t="s">
        <v>230</v>
      </c>
      <c r="X152" s="4" t="s">
        <v>245</v>
      </c>
      <c r="Y152" s="4" t="s">
        <v>259</v>
      </c>
      <c r="Z152" s="13" t="s">
        <v>211</v>
      </c>
      <c r="AA152" s="4" t="s">
        <v>211</v>
      </c>
      <c r="AB152" s="4" t="s">
        <v>211</v>
      </c>
      <c r="AC152" s="4" t="s">
        <v>211</v>
      </c>
      <c r="AD152" s="4" t="s">
        <v>211</v>
      </c>
      <c r="AE152" s="4" t="s">
        <v>211</v>
      </c>
      <c r="AF152" s="4" t="s">
        <v>211</v>
      </c>
      <c r="AG152" s="13" t="s">
        <v>211</v>
      </c>
      <c r="AH152" s="4" t="s">
        <v>211</v>
      </c>
      <c r="AI152" s="4" t="s">
        <v>211</v>
      </c>
      <c r="AJ152" s="4" t="s">
        <v>211</v>
      </c>
      <c r="AK152" s="4" t="s">
        <v>211</v>
      </c>
      <c r="AL152" s="4" t="s">
        <v>211</v>
      </c>
      <c r="AM152" s="14" t="s">
        <v>261</v>
      </c>
      <c r="AN152" s="14" t="s">
        <v>262</v>
      </c>
      <c r="AO152" s="14" t="s">
        <v>263</v>
      </c>
    </row>
    <row r="153" spans="1:41" x14ac:dyDescent="0.15">
      <c r="Z153" s="12"/>
      <c r="AG153" s="12"/>
      <c r="AM153" s="15"/>
      <c r="AN153" s="15"/>
      <c r="AO153" s="15"/>
    </row>
    <row r="154" spans="1:41" x14ac:dyDescent="0.15">
      <c r="B154" t="s">
        <v>222</v>
      </c>
      <c r="D154">
        <f t="shared" ref="D154:K154" si="57">PERCENTILE(D$43:D$130,1)</f>
        <v>40.5</v>
      </c>
      <c r="E154">
        <f t="shared" si="57"/>
        <v>51</v>
      </c>
      <c r="F154">
        <f t="shared" si="57"/>
        <v>62</v>
      </c>
      <c r="G154">
        <f t="shared" si="57"/>
        <v>68.8</v>
      </c>
      <c r="H154">
        <f t="shared" si="57"/>
        <v>76</v>
      </c>
      <c r="I154">
        <f t="shared" si="57"/>
        <v>81</v>
      </c>
      <c r="J154">
        <f t="shared" si="57"/>
        <v>89</v>
      </c>
      <c r="K154">
        <f t="shared" si="57"/>
        <v>95.5</v>
      </c>
      <c r="N154">
        <f t="shared" ref="N154:R154" si="58">PERCENTILE(N$43:N$130,1)</f>
        <v>1</v>
      </c>
      <c r="O154">
        <f t="shared" si="58"/>
        <v>1</v>
      </c>
      <c r="P154">
        <f t="shared" si="58"/>
        <v>1</v>
      </c>
      <c r="Q154">
        <f t="shared" si="58"/>
        <v>1</v>
      </c>
      <c r="R154">
        <f t="shared" si="58"/>
        <v>1</v>
      </c>
      <c r="S154">
        <f>PERCENTILE(S$43:S$130,1)</f>
        <v>11.75</v>
      </c>
      <c r="T154">
        <f t="shared" ref="T154:AJ154" si="59">PERCENTILE(T$43:T$130,1)</f>
        <v>13.3</v>
      </c>
      <c r="U154">
        <f t="shared" si="59"/>
        <v>17</v>
      </c>
      <c r="V154">
        <f t="shared" si="59"/>
        <v>18.2</v>
      </c>
      <c r="W154">
        <f t="shared" si="59"/>
        <v>19.5</v>
      </c>
      <c r="X154">
        <f t="shared" si="59"/>
        <v>20.8</v>
      </c>
      <c r="Y154">
        <f t="shared" si="59"/>
        <v>23</v>
      </c>
      <c r="Z154" s="12">
        <f>PERCENTILE(Z$43:Z$130,1)</f>
        <v>13</v>
      </c>
      <c r="AA154">
        <f t="shared" si="59"/>
        <v>13</v>
      </c>
      <c r="AB154">
        <f t="shared" si="59"/>
        <v>10</v>
      </c>
      <c r="AC154">
        <f>PERCENTILE(AC$43:AC$130,1)</f>
        <v>10.299999999999997</v>
      </c>
      <c r="AD154">
        <f>PERCENTILE(AD$43:AD$130,1)</f>
        <v>8</v>
      </c>
      <c r="AE154">
        <f>PERCENTILE(AE$43:AE$130,1)</f>
        <v>8.5</v>
      </c>
      <c r="AF154">
        <f>PERCENTILE(AF$43:AF$130,1)</f>
        <v>17</v>
      </c>
      <c r="AG154" s="12">
        <f t="shared" si="59"/>
        <v>2.25</v>
      </c>
      <c r="AH154">
        <f t="shared" si="59"/>
        <v>3.6999999999999993</v>
      </c>
      <c r="AI154">
        <f t="shared" si="59"/>
        <v>3</v>
      </c>
      <c r="AJ154">
        <f t="shared" si="59"/>
        <v>2.3000000000000007</v>
      </c>
      <c r="AK154">
        <f>PERCENTILE(AK$43:AK$130,1)</f>
        <v>1.5999999999999996</v>
      </c>
      <c r="AL154">
        <f>PERCENTILE(AL$43:AL$130,1)</f>
        <v>2.8000000000000007</v>
      </c>
      <c r="AM154" s="15">
        <f>PERCENTILE(AM$43:AM$130,1)</f>
        <v>1</v>
      </c>
      <c r="AN154" s="15">
        <f t="shared" ref="AN154" si="60">PERCENTILE(AN$43:AN$130,1)</f>
        <v>9.1428571428571423</v>
      </c>
      <c r="AO154" s="15">
        <f>PERCENTILE(AO$43:AO$130,1)</f>
        <v>2.1399999999999997</v>
      </c>
    </row>
    <row r="155" spans="1:41" x14ac:dyDescent="0.15">
      <c r="B155" t="s">
        <v>223</v>
      </c>
      <c r="D155">
        <f t="shared" ref="D155:K155" si="61">PERCENTILE(D$43:D$130,0.95)</f>
        <v>33</v>
      </c>
      <c r="E155">
        <f t="shared" si="61"/>
        <v>41.774999999999991</v>
      </c>
      <c r="F155">
        <f t="shared" si="61"/>
        <v>50.85</v>
      </c>
      <c r="G155">
        <f t="shared" si="61"/>
        <v>58.219999999999992</v>
      </c>
      <c r="H155">
        <f t="shared" si="61"/>
        <v>67.125</v>
      </c>
      <c r="I155">
        <f t="shared" si="61"/>
        <v>73</v>
      </c>
      <c r="J155">
        <f t="shared" si="61"/>
        <v>81</v>
      </c>
      <c r="K155">
        <f t="shared" si="61"/>
        <v>88.199999999999989</v>
      </c>
      <c r="N155">
        <f t="shared" ref="N155:R155" si="62">PERCENTILE(N$43:N$130,0.95)</f>
        <v>1</v>
      </c>
      <c r="O155">
        <f t="shared" si="62"/>
        <v>1</v>
      </c>
      <c r="P155">
        <f t="shared" si="62"/>
        <v>1</v>
      </c>
      <c r="Q155">
        <f t="shared" si="62"/>
        <v>1</v>
      </c>
      <c r="R155">
        <f t="shared" si="62"/>
        <v>1</v>
      </c>
      <c r="S155">
        <f>PERCENTILE(S$43:S$130,0.95)</f>
        <v>9.5499999999999972</v>
      </c>
      <c r="T155">
        <f t="shared" ref="T155:AN155" si="63">PERCENTILE(T$43:T$130,0.95)</f>
        <v>11.319999999999997</v>
      </c>
      <c r="U155">
        <f t="shared" si="63"/>
        <v>14.359999999999994</v>
      </c>
      <c r="V155">
        <f t="shared" si="63"/>
        <v>15.599999999999998</v>
      </c>
      <c r="W155">
        <f t="shared" si="63"/>
        <v>18.239999999999998</v>
      </c>
      <c r="X155">
        <f t="shared" si="63"/>
        <v>19.239999999999998</v>
      </c>
      <c r="Y155">
        <f t="shared" si="63"/>
        <v>22.88</v>
      </c>
      <c r="Z155" s="12">
        <f t="shared" si="63"/>
        <v>10.5</v>
      </c>
      <c r="AA155">
        <f t="shared" si="63"/>
        <v>11</v>
      </c>
      <c r="AB155">
        <f t="shared" si="63"/>
        <v>7.8500000000000014</v>
      </c>
      <c r="AC155">
        <f t="shared" si="63"/>
        <v>7.875</v>
      </c>
      <c r="AD155">
        <f t="shared" si="63"/>
        <v>7</v>
      </c>
      <c r="AE155">
        <f t="shared" si="63"/>
        <v>8</v>
      </c>
      <c r="AF155">
        <f t="shared" si="63"/>
        <v>7.3999999999999986</v>
      </c>
      <c r="AG155" s="12">
        <f t="shared" si="63"/>
        <v>2.1674999999999995</v>
      </c>
      <c r="AH155">
        <f t="shared" si="63"/>
        <v>3.6999999999999993</v>
      </c>
      <c r="AI155">
        <f t="shared" si="63"/>
        <v>2.2849999999999997</v>
      </c>
      <c r="AJ155">
        <f t="shared" si="63"/>
        <v>2.1700000000000013</v>
      </c>
      <c r="AK155">
        <f t="shared" si="63"/>
        <v>1.4050000000000002</v>
      </c>
      <c r="AL155">
        <f t="shared" si="63"/>
        <v>2.6899999999999991</v>
      </c>
      <c r="AM155" s="15">
        <f t="shared" si="63"/>
        <v>0.9804166666666666</v>
      </c>
      <c r="AN155" s="15">
        <f t="shared" si="63"/>
        <v>7.5214285714285705</v>
      </c>
      <c r="AO155" s="15">
        <f t="shared" ref="AO155" si="64">PERCENTILE(AO$43:AO$130,0.95)</f>
        <v>1.96</v>
      </c>
    </row>
    <row r="156" spans="1:41" x14ac:dyDescent="0.15">
      <c r="B156" t="s">
        <v>206</v>
      </c>
      <c r="D156">
        <f t="shared" ref="D156:K156" si="65">PERCENTILE(D$43:D$130,0.9)</f>
        <v>29.5</v>
      </c>
      <c r="E156">
        <f t="shared" si="65"/>
        <v>38.85</v>
      </c>
      <c r="F156">
        <f t="shared" si="65"/>
        <v>48.800000000000011</v>
      </c>
      <c r="G156">
        <f t="shared" si="65"/>
        <v>54.8</v>
      </c>
      <c r="H156">
        <f t="shared" si="65"/>
        <v>62</v>
      </c>
      <c r="I156">
        <f t="shared" si="65"/>
        <v>66</v>
      </c>
      <c r="J156">
        <f t="shared" si="65"/>
        <v>77.7</v>
      </c>
      <c r="K156">
        <f t="shared" si="65"/>
        <v>81.300000000000011</v>
      </c>
      <c r="N156">
        <f t="shared" ref="N156:R156" si="66">PERCENTILE(N$43:N$130,0.9)</f>
        <v>0.82999999999999974</v>
      </c>
      <c r="O156">
        <f t="shared" si="66"/>
        <v>1</v>
      </c>
      <c r="P156">
        <f t="shared" si="66"/>
        <v>1</v>
      </c>
      <c r="Q156">
        <f t="shared" si="66"/>
        <v>0.9</v>
      </c>
      <c r="R156">
        <f t="shared" si="66"/>
        <v>0.9</v>
      </c>
      <c r="S156">
        <f>PERCENTILE(S$43:S$130,0.9)</f>
        <v>7.7350000000000003</v>
      </c>
      <c r="T156">
        <f t="shared" ref="T156:AN156" si="67">PERCENTILE(T$43:T$130,0.9)</f>
        <v>9.68</v>
      </c>
      <c r="U156">
        <f t="shared" si="67"/>
        <v>12.42</v>
      </c>
      <c r="V156">
        <f t="shared" si="67"/>
        <v>13.96</v>
      </c>
      <c r="W156">
        <f t="shared" si="67"/>
        <v>17.22</v>
      </c>
      <c r="X156">
        <f t="shared" si="67"/>
        <v>18.22</v>
      </c>
      <c r="Y156">
        <f t="shared" si="67"/>
        <v>22.32</v>
      </c>
      <c r="Z156" s="12">
        <f t="shared" si="67"/>
        <v>9.5</v>
      </c>
      <c r="AA156">
        <f t="shared" si="67"/>
        <v>9.5</v>
      </c>
      <c r="AB156">
        <f t="shared" si="67"/>
        <v>7</v>
      </c>
      <c r="AC156">
        <f t="shared" si="67"/>
        <v>7.1000000000000014</v>
      </c>
      <c r="AD156">
        <f t="shared" si="67"/>
        <v>6</v>
      </c>
      <c r="AE156">
        <f t="shared" si="67"/>
        <v>7.3000000000000007</v>
      </c>
      <c r="AF156">
        <f t="shared" si="67"/>
        <v>6.5</v>
      </c>
      <c r="AG156" s="12">
        <f t="shared" si="67"/>
        <v>2.09</v>
      </c>
      <c r="AH156">
        <f t="shared" si="67"/>
        <v>3.6199999999999997</v>
      </c>
      <c r="AI156">
        <f t="shared" si="67"/>
        <v>1.6900000000000011</v>
      </c>
      <c r="AJ156">
        <f t="shared" si="67"/>
        <v>2.0700000000000012</v>
      </c>
      <c r="AK156">
        <f t="shared" si="67"/>
        <v>1.3000000000000007</v>
      </c>
      <c r="AL156">
        <f t="shared" si="67"/>
        <v>2.5599999999999983</v>
      </c>
      <c r="AM156" s="15">
        <f t="shared" si="67"/>
        <v>0.88833333333333331</v>
      </c>
      <c r="AN156" s="15">
        <f t="shared" si="67"/>
        <v>7.1842857142857142</v>
      </c>
      <c r="AO156" s="15">
        <f t="shared" ref="AO156" si="68">PERCENTILE(AO$43:AO$130,0.9)</f>
        <v>1.81</v>
      </c>
    </row>
    <row r="157" spans="1:41" x14ac:dyDescent="0.15">
      <c r="B157" t="s">
        <v>207</v>
      </c>
      <c r="D157">
        <f t="shared" ref="D157:K157" si="69">PERCENTILE(D$43:D$130,0.75)</f>
        <v>27.5</v>
      </c>
      <c r="E157">
        <f t="shared" si="69"/>
        <v>34.5</v>
      </c>
      <c r="F157">
        <f t="shared" si="69"/>
        <v>42</v>
      </c>
      <c r="G157">
        <f t="shared" si="69"/>
        <v>46.625</v>
      </c>
      <c r="H157">
        <f t="shared" si="69"/>
        <v>51.375</v>
      </c>
      <c r="I157">
        <f t="shared" si="69"/>
        <v>55</v>
      </c>
      <c r="J157">
        <f t="shared" si="69"/>
        <v>66.5</v>
      </c>
      <c r="K157">
        <f t="shared" si="69"/>
        <v>73.5</v>
      </c>
      <c r="N157">
        <f t="shared" ref="N157:R157" si="70">PERCENTILE(N$43:N$130,0.75)</f>
        <v>0.4</v>
      </c>
      <c r="O157">
        <f t="shared" si="70"/>
        <v>0.7</v>
      </c>
      <c r="P157">
        <f t="shared" si="70"/>
        <v>0.9</v>
      </c>
      <c r="Q157">
        <f t="shared" si="70"/>
        <v>0.6</v>
      </c>
      <c r="R157">
        <f t="shared" si="70"/>
        <v>0.6</v>
      </c>
      <c r="S157">
        <f>PERCENTILE(S$43:S$130,0.75)</f>
        <v>7.2249999999999996</v>
      </c>
      <c r="T157">
        <f t="shared" ref="T157:AN157" si="71">PERCENTILE(T$43:T$130,0.75)</f>
        <v>8.375</v>
      </c>
      <c r="U157">
        <f t="shared" si="71"/>
        <v>9.6</v>
      </c>
      <c r="V157">
        <f t="shared" si="71"/>
        <v>11.65</v>
      </c>
      <c r="W157">
        <f t="shared" si="71"/>
        <v>14</v>
      </c>
      <c r="X157">
        <f t="shared" si="71"/>
        <v>15.1</v>
      </c>
      <c r="Y157">
        <f t="shared" si="71"/>
        <v>20</v>
      </c>
      <c r="Z157" s="12">
        <f t="shared" si="71"/>
        <v>8</v>
      </c>
      <c r="AA157">
        <f t="shared" si="71"/>
        <v>8</v>
      </c>
      <c r="AB157">
        <f t="shared" si="71"/>
        <v>5</v>
      </c>
      <c r="AC157">
        <f t="shared" si="71"/>
        <v>4.5</v>
      </c>
      <c r="AD157">
        <f t="shared" si="71"/>
        <v>4.5</v>
      </c>
      <c r="AE157">
        <f t="shared" si="71"/>
        <v>6</v>
      </c>
      <c r="AF157">
        <f t="shared" si="71"/>
        <v>5</v>
      </c>
      <c r="AG157" s="12">
        <f t="shared" si="71"/>
        <v>1.9625000000000001</v>
      </c>
      <c r="AH157">
        <f t="shared" si="71"/>
        <v>2.2249999999999996</v>
      </c>
      <c r="AI157">
        <f t="shared" si="71"/>
        <v>1.3749999999999991</v>
      </c>
      <c r="AJ157">
        <f t="shared" si="71"/>
        <v>1.9000000000000004</v>
      </c>
      <c r="AK157">
        <f t="shared" si="71"/>
        <v>1.0749999999999997</v>
      </c>
      <c r="AL157">
        <f t="shared" si="71"/>
        <v>2.0500000000000003</v>
      </c>
      <c r="AM157" s="15">
        <f t="shared" si="71"/>
        <v>0.56875000000000009</v>
      </c>
      <c r="AN157" s="15">
        <f t="shared" si="71"/>
        <v>5.8035714285714288</v>
      </c>
      <c r="AO157" s="15">
        <f t="shared" ref="AO157" si="72">PERCENTILE(AO$43:AO$130,0.75)</f>
        <v>1.5450000000000004</v>
      </c>
    </row>
    <row r="158" spans="1:41" x14ac:dyDescent="0.15">
      <c r="B158" t="s">
        <v>208</v>
      </c>
      <c r="D158">
        <f t="shared" ref="D158:K158" si="73">PERCENTILE(D$43:D$130,0.5)</f>
        <v>17.5</v>
      </c>
      <c r="E158">
        <f t="shared" si="73"/>
        <v>23.75</v>
      </c>
      <c r="F158">
        <f t="shared" si="73"/>
        <v>29.5</v>
      </c>
      <c r="G158">
        <f t="shared" si="73"/>
        <v>33</v>
      </c>
      <c r="H158">
        <f t="shared" si="73"/>
        <v>36.5</v>
      </c>
      <c r="I158">
        <f t="shared" si="73"/>
        <v>39.75</v>
      </c>
      <c r="J158">
        <f t="shared" si="73"/>
        <v>51.5</v>
      </c>
      <c r="K158">
        <f t="shared" si="73"/>
        <v>56</v>
      </c>
      <c r="N158">
        <f t="shared" ref="N158:R158" si="74">PERCENTILE(N$43:N$130,0.5)</f>
        <v>0.1</v>
      </c>
      <c r="O158">
        <f t="shared" si="74"/>
        <v>0.4</v>
      </c>
      <c r="P158">
        <f t="shared" si="74"/>
        <v>0.3</v>
      </c>
      <c r="Q158">
        <f t="shared" si="74"/>
        <v>0.3</v>
      </c>
      <c r="R158">
        <f t="shared" si="74"/>
        <v>0.3</v>
      </c>
      <c r="S158">
        <f>PERCENTILE(S$43:S$130,0.5)</f>
        <v>4.9000000000000004</v>
      </c>
      <c r="T158">
        <f t="shared" ref="T158:AN158" si="75">PERCENTILE(T$43:T$130,0.5)</f>
        <v>7</v>
      </c>
      <c r="U158">
        <f t="shared" si="75"/>
        <v>9</v>
      </c>
      <c r="V158">
        <f t="shared" si="75"/>
        <v>10.1</v>
      </c>
      <c r="W158">
        <f t="shared" si="75"/>
        <v>12</v>
      </c>
      <c r="X158">
        <f t="shared" si="75"/>
        <v>13</v>
      </c>
      <c r="Y158">
        <f t="shared" si="75"/>
        <v>15.2</v>
      </c>
      <c r="Z158" s="12">
        <f t="shared" si="75"/>
        <v>5.65</v>
      </c>
      <c r="AA158">
        <f t="shared" si="75"/>
        <v>5.85</v>
      </c>
      <c r="AB158">
        <f t="shared" si="75"/>
        <v>3</v>
      </c>
      <c r="AC158">
        <f t="shared" si="75"/>
        <v>3.5</v>
      </c>
      <c r="AD158">
        <f t="shared" si="75"/>
        <v>2.5</v>
      </c>
      <c r="AE158">
        <f t="shared" si="75"/>
        <v>4.5</v>
      </c>
      <c r="AF158">
        <f t="shared" si="75"/>
        <v>4</v>
      </c>
      <c r="AG158" s="12">
        <f t="shared" si="75"/>
        <v>1.6500000000000004</v>
      </c>
      <c r="AH158">
        <f t="shared" si="75"/>
        <v>1.35</v>
      </c>
      <c r="AI158">
        <f t="shared" si="75"/>
        <v>1</v>
      </c>
      <c r="AJ158">
        <f t="shared" si="75"/>
        <v>1.3500000000000005</v>
      </c>
      <c r="AK158">
        <f t="shared" si="75"/>
        <v>0.89999999999999947</v>
      </c>
      <c r="AL158">
        <f t="shared" si="75"/>
        <v>1.4000000000000012</v>
      </c>
      <c r="AM158" s="15">
        <f t="shared" si="75"/>
        <v>0.33333333333333331</v>
      </c>
      <c r="AN158" s="15">
        <f t="shared" si="75"/>
        <v>3.8214285714285712</v>
      </c>
      <c r="AO158" s="15">
        <f t="shared" ref="AO158" si="76">PERCENTILE(AO$43:AO$130,0.5)</f>
        <v>1.2399999999999995</v>
      </c>
    </row>
    <row r="159" spans="1:41" x14ac:dyDescent="0.15">
      <c r="B159" t="s">
        <v>209</v>
      </c>
      <c r="D159">
        <f t="shared" ref="D159:K159" si="77">PERCENTILE(D$43:D$130,0.25)</f>
        <v>10</v>
      </c>
      <c r="E159">
        <f t="shared" si="77"/>
        <v>14.75</v>
      </c>
      <c r="F159">
        <f t="shared" si="77"/>
        <v>16.75</v>
      </c>
      <c r="G159">
        <f t="shared" si="77"/>
        <v>19.25</v>
      </c>
      <c r="H159">
        <f t="shared" si="77"/>
        <v>20.5</v>
      </c>
      <c r="I159">
        <f t="shared" si="77"/>
        <v>21.125</v>
      </c>
      <c r="J159">
        <f t="shared" si="77"/>
        <v>40</v>
      </c>
      <c r="K159">
        <f t="shared" si="77"/>
        <v>43.5</v>
      </c>
      <c r="N159">
        <f t="shared" ref="N159:R159" si="78">PERCENTILE(N$43:N$130,0.25)</f>
        <v>7.5000000000000011E-2</v>
      </c>
      <c r="O159">
        <f t="shared" si="78"/>
        <v>0.1</v>
      </c>
      <c r="P159">
        <f t="shared" si="78"/>
        <v>0.1</v>
      </c>
      <c r="Q159">
        <f t="shared" si="78"/>
        <v>0.1</v>
      </c>
      <c r="R159">
        <f t="shared" si="78"/>
        <v>0.1</v>
      </c>
      <c r="S159">
        <f>PERCENTILE(S$43:S$130,0.25)</f>
        <v>3.7475000000000001</v>
      </c>
      <c r="T159">
        <f t="shared" ref="T159:AN159" si="79">PERCENTILE(T$43:T$130,0.25)</f>
        <v>4.9249999999999998</v>
      </c>
      <c r="U159">
        <f t="shared" si="79"/>
        <v>6.1</v>
      </c>
      <c r="V159">
        <f t="shared" si="79"/>
        <v>6.95</v>
      </c>
      <c r="W159">
        <f t="shared" si="79"/>
        <v>8.4499999999999993</v>
      </c>
      <c r="X159">
        <f t="shared" si="79"/>
        <v>10.5</v>
      </c>
      <c r="Y159">
        <f t="shared" si="79"/>
        <v>12.8</v>
      </c>
      <c r="Z159" s="12">
        <f t="shared" si="79"/>
        <v>3.45</v>
      </c>
      <c r="AA159">
        <f t="shared" si="79"/>
        <v>3</v>
      </c>
      <c r="AB159">
        <f t="shared" si="79"/>
        <v>1.5</v>
      </c>
      <c r="AC159">
        <f t="shared" si="79"/>
        <v>1</v>
      </c>
      <c r="AD159">
        <f t="shared" si="79"/>
        <v>1</v>
      </c>
      <c r="AE159">
        <f t="shared" si="79"/>
        <v>3</v>
      </c>
      <c r="AF159">
        <f t="shared" si="79"/>
        <v>2</v>
      </c>
      <c r="AG159" s="12">
        <f t="shared" si="79"/>
        <v>0.6775000000000001</v>
      </c>
      <c r="AH159">
        <f t="shared" si="79"/>
        <v>0.58750000000000024</v>
      </c>
      <c r="AI159">
        <f t="shared" si="79"/>
        <v>0.48749999999999993</v>
      </c>
      <c r="AJ159">
        <f t="shared" si="79"/>
        <v>0.8</v>
      </c>
      <c r="AK159">
        <f t="shared" si="79"/>
        <v>0.69999999999999929</v>
      </c>
      <c r="AL159">
        <f t="shared" si="79"/>
        <v>1.1499999999999995</v>
      </c>
      <c r="AM159" s="15">
        <f t="shared" si="79"/>
        <v>0.11666666666666667</v>
      </c>
      <c r="AN159" s="15">
        <f t="shared" si="79"/>
        <v>2.085</v>
      </c>
      <c r="AO159" s="15">
        <f t="shared" ref="AO159" si="80">PERCENTILE(AO$43:AO$130,0.25)</f>
        <v>1.0349999999999999</v>
      </c>
    </row>
    <row r="160" spans="1:41" x14ac:dyDescent="0.15">
      <c r="B160" t="s">
        <v>210</v>
      </c>
      <c r="D160">
        <f t="shared" ref="D160:K160" si="81">PERCENTILE(D$43:D$130,0.1)</f>
        <v>7.5</v>
      </c>
      <c r="E160">
        <f t="shared" si="81"/>
        <v>10.15</v>
      </c>
      <c r="F160">
        <f t="shared" si="81"/>
        <v>10.8</v>
      </c>
      <c r="G160">
        <f t="shared" si="81"/>
        <v>12.350000000000001</v>
      </c>
      <c r="H160">
        <f t="shared" si="81"/>
        <v>13.5</v>
      </c>
      <c r="I160">
        <f t="shared" si="81"/>
        <v>15.25</v>
      </c>
      <c r="J160">
        <f t="shared" si="81"/>
        <v>23.2</v>
      </c>
      <c r="K160">
        <f t="shared" si="81"/>
        <v>24.2</v>
      </c>
      <c r="N160">
        <f t="shared" ref="N160:R160" si="82">PERCENTILE(N$43:N$130,0.1)</f>
        <v>0</v>
      </c>
      <c r="O160">
        <f t="shared" si="82"/>
        <v>0</v>
      </c>
      <c r="P160">
        <f t="shared" si="82"/>
        <v>0.1</v>
      </c>
      <c r="Q160">
        <f t="shared" si="82"/>
        <v>0.1</v>
      </c>
      <c r="R160">
        <f t="shared" si="82"/>
        <v>0.1</v>
      </c>
      <c r="S160">
        <f>PERCENTILE(S$43:S$130,0.1)</f>
        <v>3.02</v>
      </c>
      <c r="T160">
        <f t="shared" ref="T160:AN160" si="83">PERCENTILE(T$43:T$130,0.1)</f>
        <v>3.7100000000000004</v>
      </c>
      <c r="U160">
        <f t="shared" si="83"/>
        <v>4.22</v>
      </c>
      <c r="V160">
        <f t="shared" si="83"/>
        <v>4.62</v>
      </c>
      <c r="W160">
        <f t="shared" si="83"/>
        <v>5.3400000000000007</v>
      </c>
      <c r="X160">
        <f t="shared" si="83"/>
        <v>6.1</v>
      </c>
      <c r="Y160">
        <f t="shared" si="83"/>
        <v>8.92</v>
      </c>
      <c r="Z160" s="12">
        <f t="shared" si="83"/>
        <v>2.5</v>
      </c>
      <c r="AA160">
        <f t="shared" si="83"/>
        <v>1.0599999999999998</v>
      </c>
      <c r="AB160">
        <f t="shared" si="83"/>
        <v>0.5</v>
      </c>
      <c r="AC160">
        <f t="shared" si="83"/>
        <v>0</v>
      </c>
      <c r="AD160">
        <f t="shared" si="83"/>
        <v>0</v>
      </c>
      <c r="AE160">
        <f t="shared" si="83"/>
        <v>1.2000000000000002</v>
      </c>
      <c r="AF160">
        <f t="shared" si="83"/>
        <v>1.2000000000000002</v>
      </c>
      <c r="AG160" s="12">
        <f t="shared" si="83"/>
        <v>0.39999999999999997</v>
      </c>
      <c r="AH160">
        <f t="shared" si="83"/>
        <v>0.39999999999999952</v>
      </c>
      <c r="AI160">
        <f t="shared" si="83"/>
        <v>0.31500000000000061</v>
      </c>
      <c r="AJ160">
        <f t="shared" si="83"/>
        <v>0.62999999999999967</v>
      </c>
      <c r="AK160">
        <f t="shared" si="83"/>
        <v>0.29000000000000009</v>
      </c>
      <c r="AL160">
        <f t="shared" si="83"/>
        <v>0.63999999999999968</v>
      </c>
      <c r="AM160" s="15">
        <f t="shared" si="83"/>
        <v>5.000000000000001E-2</v>
      </c>
      <c r="AN160" s="15">
        <f t="shared" si="83"/>
        <v>0.87000000000000011</v>
      </c>
      <c r="AO160" s="15">
        <f t="shared" ref="AO160" si="84">PERCENTILE(AO$43:AO$130,0.1)</f>
        <v>0.59</v>
      </c>
    </row>
    <row r="161" spans="2:56" x14ac:dyDescent="0.15">
      <c r="B161" t="s">
        <v>224</v>
      </c>
      <c r="D161">
        <f t="shared" ref="D161:K161" si="85">PERCENTILE(D$43:D$130,0.05)</f>
        <v>7</v>
      </c>
      <c r="E161">
        <f t="shared" si="85"/>
        <v>8.5</v>
      </c>
      <c r="F161">
        <f t="shared" si="85"/>
        <v>9.5</v>
      </c>
      <c r="G161">
        <f t="shared" si="85"/>
        <v>10.5</v>
      </c>
      <c r="H161">
        <f t="shared" si="85"/>
        <v>11.625</v>
      </c>
      <c r="I161">
        <f t="shared" si="85"/>
        <v>12.5</v>
      </c>
      <c r="J161">
        <f t="shared" si="85"/>
        <v>19.600000000000001</v>
      </c>
      <c r="K161">
        <f t="shared" si="85"/>
        <v>21.3</v>
      </c>
      <c r="N161">
        <f t="shared" ref="N161:R161" si="86">PERCENTILE(N$43:N$130,0.05)</f>
        <v>0</v>
      </c>
      <c r="O161">
        <f t="shared" si="86"/>
        <v>0</v>
      </c>
      <c r="P161">
        <f t="shared" si="86"/>
        <v>0</v>
      </c>
      <c r="Q161">
        <f t="shared" si="86"/>
        <v>0</v>
      </c>
      <c r="R161">
        <f t="shared" si="86"/>
        <v>0</v>
      </c>
      <c r="S161">
        <f>PERCENTILE(S$43:S$130,0.05)</f>
        <v>2.7749999999999999</v>
      </c>
      <c r="T161">
        <f t="shared" ref="T161:AN161" si="87">PERCENTILE(T$43:T$130,0.05)</f>
        <v>3.24</v>
      </c>
      <c r="U161">
        <f t="shared" si="87"/>
        <v>3.7800000000000002</v>
      </c>
      <c r="V161">
        <f t="shared" si="87"/>
        <v>4.0949999999999998</v>
      </c>
      <c r="W161">
        <f t="shared" si="87"/>
        <v>4.67</v>
      </c>
      <c r="X161">
        <f t="shared" si="87"/>
        <v>5.4499999999999993</v>
      </c>
      <c r="Y161">
        <f t="shared" si="87"/>
        <v>7.28</v>
      </c>
      <c r="Z161" s="12">
        <f t="shared" si="87"/>
        <v>1.0949999999999998</v>
      </c>
      <c r="AA161">
        <f t="shared" si="87"/>
        <v>0.5</v>
      </c>
      <c r="AB161">
        <f t="shared" si="87"/>
        <v>0</v>
      </c>
      <c r="AC161">
        <f t="shared" si="87"/>
        <v>0</v>
      </c>
      <c r="AD161">
        <f t="shared" si="87"/>
        <v>-0.375</v>
      </c>
      <c r="AE161">
        <f t="shared" si="87"/>
        <v>0.5</v>
      </c>
      <c r="AF161">
        <f t="shared" si="87"/>
        <v>1</v>
      </c>
      <c r="AG161" s="12">
        <f t="shared" si="87"/>
        <v>0.35499999999999987</v>
      </c>
      <c r="AH161">
        <f t="shared" si="87"/>
        <v>-5.0000000000002265E-3</v>
      </c>
      <c r="AI161">
        <f t="shared" si="87"/>
        <v>0.25500000000000045</v>
      </c>
      <c r="AJ161">
        <f t="shared" si="87"/>
        <v>0.56499999999999972</v>
      </c>
      <c r="AK161">
        <f t="shared" si="87"/>
        <v>0.13000000000000009</v>
      </c>
      <c r="AL161">
        <f t="shared" si="87"/>
        <v>0.51</v>
      </c>
      <c r="AM161" s="15">
        <f t="shared" si="87"/>
        <v>3.3333333333333333E-2</v>
      </c>
      <c r="AN161" s="15">
        <f t="shared" si="87"/>
        <v>0.5</v>
      </c>
      <c r="AO161" s="15">
        <f t="shared" ref="AO161" si="88">PERCENTILE(AO$43:AO$130,0.05)</f>
        <v>0.51500000000000001</v>
      </c>
      <c r="BD161" t="s">
        <v>258</v>
      </c>
    </row>
    <row r="162" spans="2:56" x14ac:dyDescent="0.15">
      <c r="B162" t="s">
        <v>225</v>
      </c>
      <c r="D162">
        <f t="shared" ref="D162:K162" si="89">PERCENTILE(D$43:D$130,0)</f>
        <v>3.5</v>
      </c>
      <c r="E162">
        <f t="shared" si="89"/>
        <v>7.5</v>
      </c>
      <c r="F162">
        <f t="shared" si="89"/>
        <v>5</v>
      </c>
      <c r="G162">
        <f t="shared" si="89"/>
        <v>5.2</v>
      </c>
      <c r="H162">
        <f t="shared" si="89"/>
        <v>6</v>
      </c>
      <c r="I162">
        <f t="shared" si="89"/>
        <v>6.5</v>
      </c>
      <c r="J162">
        <f t="shared" si="89"/>
        <v>7</v>
      </c>
      <c r="K162">
        <f t="shared" si="89"/>
        <v>7.5</v>
      </c>
      <c r="N162">
        <f t="shared" ref="N162:R162" si="90">PERCENTILE(N$43:N$130,0)</f>
        <v>0</v>
      </c>
      <c r="O162">
        <f t="shared" si="90"/>
        <v>0</v>
      </c>
      <c r="P162">
        <f t="shared" si="90"/>
        <v>0</v>
      </c>
      <c r="Q162">
        <f t="shared" si="90"/>
        <v>0</v>
      </c>
      <c r="R162">
        <f t="shared" si="90"/>
        <v>0</v>
      </c>
      <c r="S162">
        <f>PERCENTILE(S$43:S$130,0)</f>
        <v>2.5</v>
      </c>
      <c r="T162">
        <f t="shared" ref="T162:AN162" si="91">PERCENTILE(T$43:T$130,0)</f>
        <v>2.8</v>
      </c>
      <c r="U162">
        <f t="shared" si="91"/>
        <v>3.45</v>
      </c>
      <c r="V162">
        <f t="shared" si="91"/>
        <v>3.9</v>
      </c>
      <c r="W162">
        <f t="shared" si="91"/>
        <v>4.5999999999999996</v>
      </c>
      <c r="X162">
        <f t="shared" si="91"/>
        <v>4.8</v>
      </c>
      <c r="Y162">
        <f t="shared" si="91"/>
        <v>6.2</v>
      </c>
      <c r="Z162" s="12">
        <f t="shared" si="91"/>
        <v>-0.69999999999999929</v>
      </c>
      <c r="AA162">
        <f t="shared" si="91"/>
        <v>-0.30000000000000071</v>
      </c>
      <c r="AB162">
        <f t="shared" si="91"/>
        <v>-1.5</v>
      </c>
      <c r="AC162">
        <f t="shared" si="91"/>
        <v>-1</v>
      </c>
      <c r="AD162">
        <f t="shared" si="91"/>
        <v>-0.5</v>
      </c>
      <c r="AE162">
        <f t="shared" si="91"/>
        <v>-1</v>
      </c>
      <c r="AF162">
        <f>PERCENTILE(AF$43:AF$130,0)</f>
        <v>0</v>
      </c>
      <c r="AG162" s="12">
        <f t="shared" si="91"/>
        <v>0.29999999999999982</v>
      </c>
      <c r="AH162">
        <f t="shared" si="91"/>
        <v>-0.5</v>
      </c>
      <c r="AI162">
        <f t="shared" si="91"/>
        <v>0.20000000000000018</v>
      </c>
      <c r="AJ162">
        <f t="shared" si="91"/>
        <v>0.5</v>
      </c>
      <c r="AK162">
        <f t="shared" si="91"/>
        <v>0</v>
      </c>
      <c r="AL162">
        <f t="shared" si="91"/>
        <v>0.40000000000000036</v>
      </c>
      <c r="AM162" s="15">
        <f t="shared" si="91"/>
        <v>0</v>
      </c>
      <c r="AN162" s="15">
        <f t="shared" si="91"/>
        <v>-0.16000000000000014</v>
      </c>
      <c r="AO162" s="15">
        <f t="shared" ref="AO162" si="92">PERCENTILE(AO$43:AO$130,0)</f>
        <v>0.5</v>
      </c>
    </row>
    <row r="163" spans="2:56" x14ac:dyDescent="0.15">
      <c r="Z163" s="12"/>
      <c r="AM163" s="15"/>
      <c r="AN163" s="15"/>
      <c r="AO163" s="15"/>
    </row>
    <row r="164" spans="2:56" x14ac:dyDescent="0.15">
      <c r="Z164" s="12"/>
      <c r="AM164" s="15"/>
      <c r="AN164" s="15"/>
      <c r="AO164" s="15"/>
    </row>
    <row r="165" spans="2:56" x14ac:dyDescent="0.15">
      <c r="M165">
        <f>CORREL(M2:M150,N2:N150)</f>
        <v>0.86210217176293791</v>
      </c>
      <c r="N165">
        <f>CORREL(N2:N150,O2:O150)</f>
        <v>0.86016716472241594</v>
      </c>
      <c r="O165">
        <f>CORREL(M2:M150,O2:O150)</f>
        <v>0.78653901681162086</v>
      </c>
      <c r="P165">
        <f t="shared" ref="P165:R165" si="93">CORREL(N2:N150,P2:P150)</f>
        <v>0.78532575507088531</v>
      </c>
      <c r="Q165">
        <f t="shared" si="93"/>
        <v>0.87239002727375381</v>
      </c>
      <c r="R165">
        <f t="shared" si="93"/>
        <v>0.88945839883552735</v>
      </c>
      <c r="Z165" s="12"/>
      <c r="AM165" s="15"/>
      <c r="AN165" s="15"/>
      <c r="AO165" s="15"/>
    </row>
    <row r="166" spans="2:56" x14ac:dyDescent="0.15">
      <c r="Z166" s="12" t="s">
        <v>234</v>
      </c>
      <c r="AG166" t="s">
        <v>235</v>
      </c>
      <c r="AM166" s="15"/>
      <c r="AN166" s="15"/>
      <c r="AO166" s="15"/>
    </row>
    <row r="167" spans="2:56" x14ac:dyDescent="0.15">
      <c r="B167" t="s">
        <v>232</v>
      </c>
      <c r="D167" s="4" t="s">
        <v>198</v>
      </c>
      <c r="E167" s="4" t="s">
        <v>200</v>
      </c>
      <c r="F167" s="4" t="s">
        <v>202</v>
      </c>
      <c r="G167" s="4" t="s">
        <v>203</v>
      </c>
      <c r="H167" s="4" t="s">
        <v>216</v>
      </c>
      <c r="I167" s="4" t="s">
        <v>242</v>
      </c>
      <c r="J167" s="11" t="s">
        <v>255</v>
      </c>
      <c r="K167" s="4" t="s">
        <v>267</v>
      </c>
      <c r="S167" s="4" t="s">
        <v>226</v>
      </c>
      <c r="T167" s="4" t="s">
        <v>227</v>
      </c>
      <c r="U167" s="4" t="s">
        <v>228</v>
      </c>
      <c r="V167" s="4" t="s">
        <v>229</v>
      </c>
      <c r="W167" s="4" t="s">
        <v>230</v>
      </c>
      <c r="X167" s="4" t="s">
        <v>249</v>
      </c>
      <c r="Y167" s="4" t="s">
        <v>249</v>
      </c>
      <c r="Z167" s="13" t="s">
        <v>211</v>
      </c>
      <c r="AA167" s="4" t="s">
        <v>211</v>
      </c>
      <c r="AB167" s="4" t="s">
        <v>211</v>
      </c>
      <c r="AC167" s="4" t="s">
        <v>211</v>
      </c>
      <c r="AD167" s="4" t="s">
        <v>211</v>
      </c>
      <c r="AE167" s="4" t="s">
        <v>211</v>
      </c>
      <c r="AF167" s="4" t="s">
        <v>211</v>
      </c>
      <c r="AG167" s="4" t="s">
        <v>211</v>
      </c>
      <c r="AH167" s="4" t="s">
        <v>211</v>
      </c>
      <c r="AI167" s="4" t="s">
        <v>211</v>
      </c>
      <c r="AJ167" s="4" t="s">
        <v>211</v>
      </c>
      <c r="AK167" s="4" t="s">
        <v>211</v>
      </c>
      <c r="AL167" s="4" t="s">
        <v>211</v>
      </c>
      <c r="AM167" s="15"/>
      <c r="AN167" s="15"/>
      <c r="AO167" s="15"/>
    </row>
    <row r="168" spans="2:56" x14ac:dyDescent="0.15">
      <c r="Z168" s="12"/>
      <c r="AM168" s="15"/>
      <c r="AN168" s="15"/>
      <c r="AO168" s="15"/>
    </row>
    <row r="169" spans="2:56" x14ac:dyDescent="0.15">
      <c r="B169" t="s">
        <v>222</v>
      </c>
      <c r="D169">
        <f t="shared" ref="D169:K169" si="94">PERCENTILE(D$2:D$36,1)</f>
        <v>79</v>
      </c>
      <c r="E169">
        <f t="shared" si="94"/>
        <v>87</v>
      </c>
      <c r="F169">
        <f t="shared" si="94"/>
        <v>97</v>
      </c>
      <c r="G169">
        <f t="shared" si="94"/>
        <v>105</v>
      </c>
      <c r="H169">
        <f t="shared" si="94"/>
        <v>111</v>
      </c>
      <c r="I169">
        <f t="shared" si="94"/>
        <v>116</v>
      </c>
      <c r="J169">
        <f t="shared" si="94"/>
        <v>125</v>
      </c>
      <c r="K169">
        <f t="shared" si="94"/>
        <v>135.5</v>
      </c>
      <c r="N169">
        <f t="shared" ref="N169:R169" si="95">PERCENTILE(N$2:N$36,1)</f>
        <v>1</v>
      </c>
      <c r="O169">
        <f t="shared" si="95"/>
        <v>1</v>
      </c>
      <c r="P169">
        <f t="shared" si="95"/>
        <v>1</v>
      </c>
      <c r="Q169">
        <f t="shared" si="95"/>
        <v>1</v>
      </c>
      <c r="R169">
        <f t="shared" si="95"/>
        <v>1</v>
      </c>
      <c r="S169">
        <f t="shared" ref="S169:AF169" si="96">PERCENTILE(S$2:S$36,1)</f>
        <v>19</v>
      </c>
      <c r="T169">
        <f t="shared" si="96"/>
        <v>21.1</v>
      </c>
      <c r="U169">
        <f t="shared" si="96"/>
        <v>24</v>
      </c>
      <c r="V169">
        <f t="shared" si="96"/>
        <v>24.3</v>
      </c>
      <c r="W169">
        <f t="shared" si="96"/>
        <v>26.3</v>
      </c>
      <c r="X169">
        <f t="shared" si="96"/>
        <v>26.4</v>
      </c>
      <c r="Y169">
        <f t="shared" si="96"/>
        <v>27.6</v>
      </c>
      <c r="Z169" s="12">
        <f t="shared" si="96"/>
        <v>8</v>
      </c>
      <c r="AA169">
        <f t="shared" si="96"/>
        <v>10</v>
      </c>
      <c r="AB169">
        <f t="shared" si="96"/>
        <v>8</v>
      </c>
      <c r="AC169">
        <f t="shared" si="96"/>
        <v>6</v>
      </c>
      <c r="AD169">
        <f t="shared" si="96"/>
        <v>6</v>
      </c>
      <c r="AE169">
        <f t="shared" si="96"/>
        <v>9</v>
      </c>
      <c r="AF169">
        <f t="shared" si="96"/>
        <v>10.5</v>
      </c>
      <c r="AH169">
        <f>PERCENTILE(AH$2:AH$36,1)</f>
        <v>3.3000000000000007</v>
      </c>
      <c r="AI169">
        <f>PERCENTILE(AI$2:AI$36,1)</f>
        <v>1.0999999999999979</v>
      </c>
      <c r="AJ169">
        <f>PERCENTILE(AJ$2:AJ$36,1)</f>
        <v>2.6000000000000014</v>
      </c>
      <c r="AK169">
        <f>PERCENTILE(AK$2:AK$36,1)</f>
        <v>2</v>
      </c>
      <c r="AL169">
        <f>PERCENTILE(AL$2:AL$36,1)</f>
        <v>3</v>
      </c>
      <c r="AM169" s="15">
        <f t="shared" ref="AM169:AN169" si="97">PERCENTILE(AM$2:AM$36,1)</f>
        <v>1</v>
      </c>
      <c r="AN169" s="15">
        <f t="shared" si="97"/>
        <v>8.0714285714285712</v>
      </c>
      <c r="AO169" s="15">
        <f>PERCENTILE(AO$2:AO$36,1)</f>
        <v>1.5750000000000002</v>
      </c>
    </row>
    <row r="170" spans="2:56" x14ac:dyDescent="0.15">
      <c r="B170" t="s">
        <v>223</v>
      </c>
      <c r="D170">
        <f t="shared" ref="D170:K170" si="98">PERCENTILE(D$2:D$36,0.95)</f>
        <v>67</v>
      </c>
      <c r="E170">
        <f t="shared" si="98"/>
        <v>71.099999999999994</v>
      </c>
      <c r="F170">
        <f t="shared" si="98"/>
        <v>77.649999999999977</v>
      </c>
      <c r="G170">
        <f t="shared" si="98"/>
        <v>83.25</v>
      </c>
      <c r="H170">
        <f t="shared" si="98"/>
        <v>86.6</v>
      </c>
      <c r="I170">
        <f t="shared" si="98"/>
        <v>89.049999999999983</v>
      </c>
      <c r="J170">
        <f t="shared" si="98"/>
        <v>93.099999999999966</v>
      </c>
      <c r="K170">
        <f t="shared" si="98"/>
        <v>98.499999999999943</v>
      </c>
      <c r="N170">
        <f t="shared" ref="N170:R170" si="99">PERCENTILE(N$2:N$36,0.95)</f>
        <v>1</v>
      </c>
      <c r="O170">
        <f t="shared" si="99"/>
        <v>1</v>
      </c>
      <c r="P170">
        <f t="shared" si="99"/>
        <v>1</v>
      </c>
      <c r="Q170">
        <f t="shared" si="99"/>
        <v>1</v>
      </c>
      <c r="R170">
        <f t="shared" si="99"/>
        <v>1</v>
      </c>
      <c r="S170">
        <f t="shared" ref="S170:AF170" si="100">PERCENTILE(S$2:S$36,0.95)</f>
        <v>19</v>
      </c>
      <c r="T170">
        <f t="shared" si="100"/>
        <v>21.040000000000003</v>
      </c>
      <c r="U170">
        <f t="shared" si="100"/>
        <v>23.73</v>
      </c>
      <c r="V170">
        <f t="shared" si="100"/>
        <v>23.729999999999997</v>
      </c>
      <c r="W170">
        <f t="shared" si="100"/>
        <v>25.49</v>
      </c>
      <c r="X170">
        <f t="shared" si="100"/>
        <v>26.2</v>
      </c>
      <c r="Y170">
        <f t="shared" si="100"/>
        <v>27.345000000000002</v>
      </c>
      <c r="Z170" s="12">
        <f t="shared" si="100"/>
        <v>5.7999999999999972</v>
      </c>
      <c r="AA170">
        <f t="shared" si="100"/>
        <v>8</v>
      </c>
      <c r="AB170">
        <f t="shared" si="100"/>
        <v>6.5</v>
      </c>
      <c r="AC170">
        <f t="shared" si="100"/>
        <v>5.5</v>
      </c>
      <c r="AD170">
        <f t="shared" si="100"/>
        <v>5.1749999999999972</v>
      </c>
      <c r="AE170">
        <f t="shared" si="100"/>
        <v>7.1749999999999972</v>
      </c>
      <c r="AF170">
        <f t="shared" si="100"/>
        <v>8</v>
      </c>
      <c r="AH170">
        <f>PERCENTILE(AH$2:AH$36,0.95)</f>
        <v>3.2600000000000007</v>
      </c>
      <c r="AI170">
        <f>PERCENTILE(AI$2:AI$36,0.95)</f>
        <v>1.0199999999999982</v>
      </c>
      <c r="AJ170">
        <f>PERCENTILE(AJ$2:AJ$36,0.95)</f>
        <v>2.4200000000000008</v>
      </c>
      <c r="AK170">
        <f>PERCENTILE(AK$2:AK$36,0.95)</f>
        <v>1.94</v>
      </c>
      <c r="AL170">
        <f>PERCENTILE(AL$2:AL$36,0.95)</f>
        <v>2.91</v>
      </c>
      <c r="AM170" s="15">
        <f t="shared" ref="AM170:AN170" si="101">PERCENTILE(AM$2:AM$36,0.95)</f>
        <v>1</v>
      </c>
      <c r="AN170" s="15">
        <f t="shared" si="101"/>
        <v>5.8357142857142845</v>
      </c>
      <c r="AO170" s="15">
        <f>PERCENTILE(AO$2:AO$36,0.95)</f>
        <v>1.5225000000000002</v>
      </c>
    </row>
    <row r="171" spans="2:56" x14ac:dyDescent="0.15">
      <c r="B171" t="s">
        <v>206</v>
      </c>
      <c r="D171">
        <f t="shared" ref="D171:K171" si="102">PERCENTILE(D$2:D$36,0.9)</f>
        <v>65</v>
      </c>
      <c r="E171">
        <f t="shared" si="102"/>
        <v>67.5</v>
      </c>
      <c r="F171">
        <f t="shared" si="102"/>
        <v>72.100000000000009</v>
      </c>
      <c r="G171">
        <f t="shared" si="102"/>
        <v>75.700000000000017</v>
      </c>
      <c r="H171">
        <f t="shared" si="102"/>
        <v>79.200000000000017</v>
      </c>
      <c r="I171">
        <f t="shared" si="102"/>
        <v>82.6</v>
      </c>
      <c r="J171">
        <f t="shared" si="102"/>
        <v>86.899999999999991</v>
      </c>
      <c r="K171">
        <f t="shared" si="102"/>
        <v>91.399999999999991</v>
      </c>
      <c r="N171">
        <f t="shared" ref="N171:R171" si="103">PERCENTILE(N$2:N$36,0.9)</f>
        <v>1</v>
      </c>
      <c r="O171">
        <f t="shared" si="103"/>
        <v>1</v>
      </c>
      <c r="P171">
        <f t="shared" si="103"/>
        <v>1</v>
      </c>
      <c r="Q171">
        <f t="shared" si="103"/>
        <v>1</v>
      </c>
      <c r="R171">
        <f t="shared" si="103"/>
        <v>1</v>
      </c>
      <c r="S171">
        <f t="shared" ref="S171:AF171" si="104">PERCENTILE(S$2:S$36,0.9)</f>
        <v>19</v>
      </c>
      <c r="T171">
        <f t="shared" si="104"/>
        <v>20.98</v>
      </c>
      <c r="U171">
        <f t="shared" si="104"/>
        <v>23.46</v>
      </c>
      <c r="V171">
        <f t="shared" si="104"/>
        <v>23.16</v>
      </c>
      <c r="W171">
        <f t="shared" si="104"/>
        <v>24.680000000000003</v>
      </c>
      <c r="X171">
        <f t="shared" si="104"/>
        <v>26</v>
      </c>
      <c r="Y171">
        <f t="shared" si="104"/>
        <v>27.09</v>
      </c>
      <c r="Z171" s="12">
        <f t="shared" si="104"/>
        <v>4.8000000000000007</v>
      </c>
      <c r="AA171">
        <f t="shared" si="104"/>
        <v>6.3000000000000007</v>
      </c>
      <c r="AB171">
        <f t="shared" si="104"/>
        <v>5.5</v>
      </c>
      <c r="AC171">
        <f t="shared" si="104"/>
        <v>5.1000000000000014</v>
      </c>
      <c r="AD171">
        <f t="shared" si="104"/>
        <v>4.3499999999999996</v>
      </c>
      <c r="AE171">
        <f t="shared" si="104"/>
        <v>6</v>
      </c>
      <c r="AF171">
        <f t="shared" si="104"/>
        <v>4.8499999999999996</v>
      </c>
      <c r="AH171">
        <f>PERCENTILE(AH$2:AH$36,0.9)</f>
        <v>3.22</v>
      </c>
      <c r="AI171">
        <f>PERCENTILE(AI$2:AI$36,0.9)</f>
        <v>0.93999999999999828</v>
      </c>
      <c r="AJ171">
        <f>PERCENTILE(AJ$2:AJ$36,0.9)</f>
        <v>2.2400000000000007</v>
      </c>
      <c r="AK171">
        <f>PERCENTILE(AK$2:AK$36,0.9)</f>
        <v>1.8800000000000006</v>
      </c>
      <c r="AL171">
        <f>PERCENTILE(AL$2:AL$36,0.9)</f>
        <v>2.8200000000000003</v>
      </c>
      <c r="AM171" s="15">
        <f t="shared" ref="AM171:AN171" si="105">PERCENTILE(AM$2:AM$36,0.9)</f>
        <v>0.9933333333333334</v>
      </c>
      <c r="AN171" s="15">
        <f t="shared" si="105"/>
        <v>4.3142857142857149</v>
      </c>
      <c r="AO171" s="15">
        <f>PERCENTILE(AO$2:AO$36,0.9)</f>
        <v>1.4700000000000004</v>
      </c>
    </row>
    <row r="172" spans="2:56" x14ac:dyDescent="0.15">
      <c r="B172" t="s">
        <v>207</v>
      </c>
      <c r="D172">
        <f t="shared" ref="D172:K172" si="106">PERCENTILE(D$2:D$36,0.75)</f>
        <v>56.5</v>
      </c>
      <c r="E172">
        <f t="shared" si="106"/>
        <v>57.5</v>
      </c>
      <c r="F172">
        <f t="shared" si="106"/>
        <v>60.5</v>
      </c>
      <c r="G172">
        <f t="shared" si="106"/>
        <v>63.75</v>
      </c>
      <c r="H172">
        <f t="shared" si="106"/>
        <v>68</v>
      </c>
      <c r="I172">
        <f t="shared" si="106"/>
        <v>71</v>
      </c>
      <c r="J172">
        <f t="shared" si="106"/>
        <v>77</v>
      </c>
      <c r="K172">
        <f t="shared" si="106"/>
        <v>80.25</v>
      </c>
      <c r="N172">
        <f t="shared" ref="N172:R172" si="107">PERCENTILE(N$2:N$36,0.75)</f>
        <v>1</v>
      </c>
      <c r="O172">
        <f t="shared" si="107"/>
        <v>0.97499999999999998</v>
      </c>
      <c r="P172">
        <f t="shared" si="107"/>
        <v>1</v>
      </c>
      <c r="Q172">
        <f t="shared" si="107"/>
        <v>1</v>
      </c>
      <c r="R172">
        <f t="shared" si="107"/>
        <v>0.9</v>
      </c>
      <c r="S172">
        <f t="shared" ref="S172:AF172" si="108">PERCENTILE(S$2:S$36,0.75)</f>
        <v>19</v>
      </c>
      <c r="T172">
        <f t="shared" si="108"/>
        <v>20.8</v>
      </c>
      <c r="U172">
        <f t="shared" si="108"/>
        <v>22.65</v>
      </c>
      <c r="V172">
        <f t="shared" si="108"/>
        <v>21.7</v>
      </c>
      <c r="W172">
        <f t="shared" si="108"/>
        <v>23.15</v>
      </c>
      <c r="X172">
        <f t="shared" si="108"/>
        <v>24.3</v>
      </c>
      <c r="Y172">
        <f t="shared" si="108"/>
        <v>26.325000000000003</v>
      </c>
      <c r="Z172" s="12">
        <f t="shared" si="108"/>
        <v>3</v>
      </c>
      <c r="AA172">
        <f t="shared" si="108"/>
        <v>4.5</v>
      </c>
      <c r="AB172">
        <f t="shared" si="108"/>
        <v>3.5</v>
      </c>
      <c r="AC172">
        <f t="shared" si="108"/>
        <v>3</v>
      </c>
      <c r="AD172">
        <f t="shared" si="108"/>
        <v>2.875</v>
      </c>
      <c r="AE172">
        <f t="shared" si="108"/>
        <v>4</v>
      </c>
      <c r="AF172">
        <f t="shared" si="108"/>
        <v>3.5</v>
      </c>
      <c r="AH172">
        <f>PERCENTILE(AH$2:AH$36,0.75)</f>
        <v>3.0999999999999996</v>
      </c>
      <c r="AI172">
        <f>PERCENTILE(AI$2:AI$36,0.75)</f>
        <v>0.69999999999999929</v>
      </c>
      <c r="AJ172">
        <f>PERCENTILE(AJ$2:AJ$36,0.75)</f>
        <v>1.75</v>
      </c>
      <c r="AK172">
        <f>PERCENTILE(AK$2:AK$36,0.75)</f>
        <v>1.7000000000000011</v>
      </c>
      <c r="AL172">
        <f>PERCENTILE(AL$2:AL$36,0.75)</f>
        <v>2.5500000000000007</v>
      </c>
      <c r="AM172" s="15">
        <f t="shared" ref="AM172:AN172" si="109">PERCENTILE(AM$2:AM$36,0.75)</f>
        <v>0.95000000000000007</v>
      </c>
      <c r="AN172" s="15">
        <f t="shared" si="109"/>
        <v>3.2857142857142856</v>
      </c>
      <c r="AO172" s="15">
        <f>PERCENTILE(AO$2:AO$36,0.75)</f>
        <v>1.35</v>
      </c>
    </row>
    <row r="173" spans="2:56" x14ac:dyDescent="0.15">
      <c r="B173" t="s">
        <v>208</v>
      </c>
      <c r="D173">
        <f t="shared" ref="D173:K173" si="110">PERCENTILE(D$2:D$36,0.5)</f>
        <v>42</v>
      </c>
      <c r="E173">
        <f t="shared" si="110"/>
        <v>43</v>
      </c>
      <c r="F173">
        <f t="shared" si="110"/>
        <v>44.5</v>
      </c>
      <c r="G173">
        <f t="shared" si="110"/>
        <v>48</v>
      </c>
      <c r="H173">
        <f t="shared" si="110"/>
        <v>49.5</v>
      </c>
      <c r="I173">
        <f t="shared" si="110"/>
        <v>51</v>
      </c>
      <c r="J173">
        <f t="shared" si="110"/>
        <v>53.75</v>
      </c>
      <c r="K173">
        <f t="shared" si="110"/>
        <v>55.75</v>
      </c>
      <c r="N173">
        <f t="shared" ref="N173:R173" si="111">PERCENTILE(N$2:N$36,0.5)</f>
        <v>0.8</v>
      </c>
      <c r="O173">
        <f t="shared" si="111"/>
        <v>0.75</v>
      </c>
      <c r="P173">
        <f t="shared" si="111"/>
        <v>0.8</v>
      </c>
      <c r="Q173">
        <f t="shared" si="111"/>
        <v>0.8</v>
      </c>
      <c r="R173">
        <f t="shared" si="111"/>
        <v>0.7</v>
      </c>
      <c r="S173">
        <f t="shared" ref="S173:AF173" si="112">PERCENTILE(S$2:S$36,0.5)</f>
        <v>19</v>
      </c>
      <c r="T173">
        <f t="shared" si="112"/>
        <v>20.5</v>
      </c>
      <c r="U173">
        <f t="shared" si="112"/>
        <v>21.3</v>
      </c>
      <c r="V173">
        <f t="shared" si="112"/>
        <v>20.7</v>
      </c>
      <c r="W173">
        <f t="shared" si="112"/>
        <v>21.2</v>
      </c>
      <c r="X173">
        <f t="shared" si="112"/>
        <v>23.2</v>
      </c>
      <c r="Y173">
        <f t="shared" si="112"/>
        <v>25.05</v>
      </c>
      <c r="Z173" s="12">
        <f t="shared" si="112"/>
        <v>1</v>
      </c>
      <c r="AA173">
        <f t="shared" si="112"/>
        <v>2</v>
      </c>
      <c r="AB173">
        <f t="shared" si="112"/>
        <v>1.5</v>
      </c>
      <c r="AC173">
        <f t="shared" si="112"/>
        <v>1</v>
      </c>
      <c r="AD173">
        <f t="shared" si="112"/>
        <v>1</v>
      </c>
      <c r="AE173">
        <f t="shared" si="112"/>
        <v>2</v>
      </c>
      <c r="AF173">
        <f t="shared" si="112"/>
        <v>2.5</v>
      </c>
      <c r="AH173">
        <f>PERCENTILE(AH$2:AH$36,0.5)</f>
        <v>2.8999999999999986</v>
      </c>
      <c r="AI173">
        <f>PERCENTILE(AI$2:AI$36,0.5)</f>
        <v>0.30000000000000071</v>
      </c>
      <c r="AJ173">
        <f>PERCENTILE(AJ$2:AJ$36,0.5)</f>
        <v>0.80000000000000071</v>
      </c>
      <c r="AK173">
        <f>PERCENTILE(AK$2:AK$36,0.5)</f>
        <v>0.10000000000000142</v>
      </c>
      <c r="AL173">
        <f>PERCENTILE(AL$2:AL$36,0.5)</f>
        <v>2.1000000000000014</v>
      </c>
      <c r="AM173" s="15">
        <f t="shared" ref="AM173:AN173" si="113">PERCENTILE(AM$2:AM$36,0.5)</f>
        <v>0.76666666666666661</v>
      </c>
      <c r="AN173" s="15">
        <f t="shared" si="113"/>
        <v>1.3</v>
      </c>
      <c r="AO173" s="15">
        <f>PERCENTILE(AO$2:AO$36,0.5)</f>
        <v>1.0500000000000007</v>
      </c>
    </row>
    <row r="174" spans="2:56" x14ac:dyDescent="0.15">
      <c r="B174" t="s">
        <v>209</v>
      </c>
      <c r="D174">
        <f t="shared" ref="D174:K174" si="114">PERCENTILE(D$2:D$36,0.25)</f>
        <v>34.5</v>
      </c>
      <c r="E174">
        <f t="shared" si="114"/>
        <v>33</v>
      </c>
      <c r="F174">
        <f t="shared" si="114"/>
        <v>32.75</v>
      </c>
      <c r="G174">
        <f t="shared" si="114"/>
        <v>33.5</v>
      </c>
      <c r="H174">
        <f t="shared" si="114"/>
        <v>33.75</v>
      </c>
      <c r="I174">
        <f t="shared" si="114"/>
        <v>35</v>
      </c>
      <c r="J174">
        <f t="shared" si="114"/>
        <v>35.375</v>
      </c>
      <c r="K174">
        <f t="shared" si="114"/>
        <v>35.5</v>
      </c>
      <c r="N174">
        <f t="shared" ref="N174:R174" si="115">PERCENTILE(N$2:N$36,0.25)</f>
        <v>0.2</v>
      </c>
      <c r="O174">
        <f t="shared" si="115"/>
        <v>0.2</v>
      </c>
      <c r="P174">
        <f t="shared" si="115"/>
        <v>0.2</v>
      </c>
      <c r="Q174">
        <f t="shared" si="115"/>
        <v>0.125</v>
      </c>
      <c r="R174">
        <f t="shared" si="115"/>
        <v>0.1</v>
      </c>
      <c r="S174">
        <f t="shared" ref="S174:AF174" si="116">PERCENTILE(S$2:S$36,0.25)</f>
        <v>19</v>
      </c>
      <c r="T174">
        <f t="shared" si="116"/>
        <v>19.25</v>
      </c>
      <c r="U174">
        <f t="shared" si="116"/>
        <v>21.25</v>
      </c>
      <c r="V174">
        <f t="shared" si="116"/>
        <v>20.299999999999997</v>
      </c>
      <c r="W174">
        <f t="shared" si="116"/>
        <v>20.25</v>
      </c>
      <c r="X174">
        <f t="shared" si="116"/>
        <v>22.65</v>
      </c>
      <c r="Y174">
        <f t="shared" si="116"/>
        <v>23.774999999999999</v>
      </c>
      <c r="Z174" s="12">
        <f t="shared" si="116"/>
        <v>0</v>
      </c>
      <c r="AA174">
        <f t="shared" si="116"/>
        <v>1</v>
      </c>
      <c r="AB174">
        <f t="shared" si="116"/>
        <v>0.5</v>
      </c>
      <c r="AC174">
        <f t="shared" si="116"/>
        <v>0</v>
      </c>
      <c r="AD174">
        <f t="shared" si="116"/>
        <v>0.5</v>
      </c>
      <c r="AE174">
        <f t="shared" si="116"/>
        <v>0.5</v>
      </c>
      <c r="AF174">
        <f t="shared" si="116"/>
        <v>1</v>
      </c>
      <c r="AH174">
        <f>PERCENTILE(AH$2:AH$36,0.25)</f>
        <v>1.7999999999999989</v>
      </c>
      <c r="AI174">
        <f>PERCENTILE(AI$2:AI$36,0.25)</f>
        <v>5.0000000000000711E-2</v>
      </c>
      <c r="AJ174">
        <f>PERCENTILE(AJ$2:AJ$36,0.25)</f>
        <v>0.30000000000000071</v>
      </c>
      <c r="AK174">
        <f>PERCENTILE(AK$2:AK$36,0.25)</f>
        <v>4.9999999999998934E-2</v>
      </c>
      <c r="AL174">
        <f>PERCENTILE(AL$2:AL$36,0.25)</f>
        <v>1.6500000000000021</v>
      </c>
      <c r="AM174" s="15">
        <f t="shared" ref="AM174:AN174" si="117">PERCENTILE(AM$2:AM$36,0.25)</f>
        <v>0.21666666666666667</v>
      </c>
      <c r="AN174" s="15">
        <f t="shared" si="117"/>
        <v>0.6428571428571429</v>
      </c>
      <c r="AO174" s="15">
        <f>PERCENTILE(AO$2:AO$36,0.25)</f>
        <v>0.78333333333333388</v>
      </c>
    </row>
    <row r="175" spans="2:56" x14ac:dyDescent="0.15">
      <c r="B175" t="s">
        <v>210</v>
      </c>
      <c r="D175">
        <f t="shared" ref="D175:K175" si="118">PERCENTILE(D$2:D$36,0.1)</f>
        <v>24.7</v>
      </c>
      <c r="E175">
        <f t="shared" si="118"/>
        <v>25.1</v>
      </c>
      <c r="F175">
        <f t="shared" si="118"/>
        <v>25</v>
      </c>
      <c r="G175">
        <f t="shared" si="118"/>
        <v>25.5</v>
      </c>
      <c r="H175">
        <f t="shared" si="118"/>
        <v>25.6</v>
      </c>
      <c r="I175">
        <f t="shared" si="118"/>
        <v>27.65</v>
      </c>
      <c r="J175">
        <f t="shared" si="118"/>
        <v>28</v>
      </c>
      <c r="K175">
        <f t="shared" si="118"/>
        <v>29.65</v>
      </c>
      <c r="N175">
        <f t="shared" ref="N175:R175" si="119">PERCENTILE(N$2:N$36,0.1)</f>
        <v>4.0000000000000036E-2</v>
      </c>
      <c r="O175">
        <f t="shared" si="119"/>
        <v>3.0000000000000072E-2</v>
      </c>
      <c r="P175">
        <f t="shared" si="119"/>
        <v>0.1</v>
      </c>
      <c r="Q175">
        <f t="shared" si="119"/>
        <v>0.1</v>
      </c>
      <c r="R175">
        <f t="shared" si="119"/>
        <v>0</v>
      </c>
      <c r="S175">
        <f t="shared" ref="S175:AF175" si="120">PERCENTILE(S$2:S$36,0.1)</f>
        <v>19</v>
      </c>
      <c r="T175">
        <f t="shared" si="120"/>
        <v>18.5</v>
      </c>
      <c r="U175">
        <f t="shared" si="120"/>
        <v>21.22</v>
      </c>
      <c r="V175">
        <f t="shared" si="120"/>
        <v>17.399999999999999</v>
      </c>
      <c r="W175">
        <f t="shared" si="120"/>
        <v>17.579999999999998</v>
      </c>
      <c r="X175">
        <f t="shared" si="120"/>
        <v>19.5</v>
      </c>
      <c r="Y175">
        <f t="shared" si="120"/>
        <v>23.01</v>
      </c>
      <c r="Z175" s="12">
        <f t="shared" si="120"/>
        <v>-1.4</v>
      </c>
      <c r="AA175">
        <f t="shared" si="120"/>
        <v>0</v>
      </c>
      <c r="AB175">
        <f t="shared" si="120"/>
        <v>0</v>
      </c>
      <c r="AC175">
        <f t="shared" si="120"/>
        <v>-0.5</v>
      </c>
      <c r="AD175">
        <f t="shared" si="120"/>
        <v>0</v>
      </c>
      <c r="AE175">
        <f t="shared" si="120"/>
        <v>0</v>
      </c>
      <c r="AF175">
        <f t="shared" si="120"/>
        <v>0.5</v>
      </c>
      <c r="AH175">
        <f>PERCENTILE(AH$2:AH$36,0.1)</f>
        <v>1.139999999999999</v>
      </c>
      <c r="AI175">
        <f>PERCENTILE(AI$2:AI$36,0.1)</f>
        <v>-9.9999999999999312E-2</v>
      </c>
      <c r="AJ175">
        <f>PERCENTILE(AJ$2:AJ$36,0.1)</f>
        <v>-9.9999999999999201E-2</v>
      </c>
      <c r="AK175">
        <f>PERCENTILE(AK$2:AK$36,0.1)</f>
        <v>-0.16000000000000081</v>
      </c>
      <c r="AL175">
        <f>PERCENTILE(AL$2:AL$36,0.1)</f>
        <v>1.3800000000000028</v>
      </c>
      <c r="AM175" s="15">
        <f t="shared" ref="AM175:AN175" si="121">PERCENTILE(AM$2:AM$36,0.1)</f>
        <v>6.0000000000000019E-2</v>
      </c>
      <c r="AN175" s="15">
        <f t="shared" si="121"/>
        <v>0.11714285714285716</v>
      </c>
      <c r="AO175" s="15">
        <f>PERCENTILE(AO$2:AO$36,0.1)</f>
        <v>0.73000000000000009</v>
      </c>
    </row>
    <row r="176" spans="2:56" x14ac:dyDescent="0.15">
      <c r="B176" t="s">
        <v>224</v>
      </c>
      <c r="D176">
        <f t="shared" ref="D176:K176" si="122">PERCENTILE(D$2:D$36,0.05)</f>
        <v>18.100000000000001</v>
      </c>
      <c r="E176">
        <f t="shared" si="122"/>
        <v>19.200000000000003</v>
      </c>
      <c r="F176">
        <f t="shared" si="122"/>
        <v>20.450000000000003</v>
      </c>
      <c r="G176">
        <f t="shared" si="122"/>
        <v>19.900000000000002</v>
      </c>
      <c r="H176">
        <f t="shared" si="122"/>
        <v>20.6</v>
      </c>
      <c r="I176">
        <f t="shared" si="122"/>
        <v>20.375000000000004</v>
      </c>
      <c r="J176">
        <f t="shared" si="122"/>
        <v>20.900000000000002</v>
      </c>
      <c r="K176">
        <f t="shared" si="122"/>
        <v>21.575000000000003</v>
      </c>
      <c r="N176">
        <f t="shared" ref="N176:R176" si="123">PERCENTILE(N$2:N$36,0.05)</f>
        <v>0</v>
      </c>
      <c r="O176">
        <f t="shared" si="123"/>
        <v>0</v>
      </c>
      <c r="P176">
        <f t="shared" si="123"/>
        <v>0</v>
      </c>
      <c r="Q176">
        <f t="shared" si="123"/>
        <v>0</v>
      </c>
      <c r="R176">
        <f t="shared" si="123"/>
        <v>0</v>
      </c>
      <c r="S176">
        <f t="shared" ref="S176:AF176" si="124">PERCENTILE(S$2:S$36,0.05)</f>
        <v>19</v>
      </c>
      <c r="T176">
        <f t="shared" si="124"/>
        <v>18.25</v>
      </c>
      <c r="U176">
        <f t="shared" si="124"/>
        <v>21.21</v>
      </c>
      <c r="V176">
        <f t="shared" si="124"/>
        <v>15.3</v>
      </c>
      <c r="W176">
        <f t="shared" si="124"/>
        <v>16.14</v>
      </c>
      <c r="X176">
        <f t="shared" si="124"/>
        <v>17.149999999999999</v>
      </c>
      <c r="Y176">
        <f t="shared" si="124"/>
        <v>22.754999999999999</v>
      </c>
      <c r="Z176" s="12">
        <f t="shared" si="124"/>
        <v>-2.0999999999999996</v>
      </c>
      <c r="AA176">
        <f t="shared" si="124"/>
        <v>0</v>
      </c>
      <c r="AB176">
        <f t="shared" si="124"/>
        <v>-0.14999999999999991</v>
      </c>
      <c r="AC176">
        <f t="shared" si="124"/>
        <v>-0.5</v>
      </c>
      <c r="AD176">
        <f t="shared" si="124"/>
        <v>-0.5</v>
      </c>
      <c r="AE176">
        <f t="shared" si="124"/>
        <v>0</v>
      </c>
      <c r="AF176">
        <f t="shared" si="124"/>
        <v>0</v>
      </c>
      <c r="AH176">
        <f>PERCENTILE(AH$2:AH$36,0.05)</f>
        <v>0.91999999999999937</v>
      </c>
      <c r="AI176">
        <f>PERCENTILE(AI$2:AI$36,0.05)</f>
        <v>-0.14999999999999925</v>
      </c>
      <c r="AJ176">
        <f>PERCENTILE(AJ$2:AJ$36,0.05)</f>
        <v>-0.39999999999999925</v>
      </c>
      <c r="AK176">
        <f>PERCENTILE(AK$2:AK$36,0.05)</f>
        <v>-0.28000000000000147</v>
      </c>
      <c r="AL176">
        <f>PERCENTILE(AL$2:AL$36,0.05)</f>
        <v>1.2900000000000027</v>
      </c>
      <c r="AM176" s="15">
        <f t="shared" ref="AM176:AN176" si="125">PERCENTILE(AM$2:AM$36,0.05)</f>
        <v>2.8333333333333335E-2</v>
      </c>
      <c r="AN176" s="15">
        <f t="shared" si="125"/>
        <v>-0.17321428571428568</v>
      </c>
      <c r="AO176" s="15">
        <f>PERCENTILE(AO$2:AO$36,0.05)</f>
        <v>0.70250000000000001</v>
      </c>
    </row>
    <row r="177" spans="2:41" x14ac:dyDescent="0.15">
      <c r="B177" t="s">
        <v>225</v>
      </c>
      <c r="D177">
        <f t="shared" ref="D177:K177" si="126">PERCENTILE(D$2:D$36,0)</f>
        <v>8.5</v>
      </c>
      <c r="E177">
        <f t="shared" si="126"/>
        <v>10</v>
      </c>
      <c r="F177">
        <f t="shared" si="126"/>
        <v>11</v>
      </c>
      <c r="G177">
        <f t="shared" si="126"/>
        <v>11</v>
      </c>
      <c r="H177">
        <f t="shared" si="126"/>
        <v>11.5</v>
      </c>
      <c r="I177">
        <f t="shared" si="126"/>
        <v>12</v>
      </c>
      <c r="J177">
        <f t="shared" si="126"/>
        <v>12</v>
      </c>
      <c r="K177">
        <f t="shared" si="126"/>
        <v>13</v>
      </c>
      <c r="N177">
        <f t="shared" ref="N177:R177" si="127">PERCENTILE(N$2:N$36,0)</f>
        <v>0</v>
      </c>
      <c r="O177">
        <f t="shared" si="127"/>
        <v>0</v>
      </c>
      <c r="P177">
        <f t="shared" si="127"/>
        <v>0</v>
      </c>
      <c r="Q177">
        <f t="shared" si="127"/>
        <v>0</v>
      </c>
      <c r="R177">
        <f t="shared" si="127"/>
        <v>0</v>
      </c>
      <c r="S177">
        <f t="shared" ref="S177:AF177" si="128">PERCENTILE(S$2:S$36,0)</f>
        <v>19</v>
      </c>
      <c r="T177">
        <f t="shared" si="128"/>
        <v>18</v>
      </c>
      <c r="U177">
        <f t="shared" si="128"/>
        <v>21.2</v>
      </c>
      <c r="V177">
        <f t="shared" si="128"/>
        <v>13.2</v>
      </c>
      <c r="W177">
        <f t="shared" si="128"/>
        <v>14.7</v>
      </c>
      <c r="X177">
        <f t="shared" si="128"/>
        <v>14.8</v>
      </c>
      <c r="Y177">
        <f t="shared" si="128"/>
        <v>22.5</v>
      </c>
      <c r="Z177" s="12">
        <f t="shared" si="128"/>
        <v>-6</v>
      </c>
      <c r="AA177">
        <f t="shared" si="128"/>
        <v>-0.5</v>
      </c>
      <c r="AB177">
        <f t="shared" si="128"/>
        <v>-1</v>
      </c>
      <c r="AC177">
        <f t="shared" si="128"/>
        <v>-1</v>
      </c>
      <c r="AD177">
        <f t="shared" si="128"/>
        <v>-3.5</v>
      </c>
      <c r="AE177">
        <f t="shared" si="128"/>
        <v>-2.5</v>
      </c>
      <c r="AF177">
        <f t="shared" si="128"/>
        <v>0</v>
      </c>
      <c r="AH177">
        <f>PERCENTILE(AH$2:AH$36,0)</f>
        <v>0.69999999999999929</v>
      </c>
      <c r="AI177">
        <f>PERCENTILE(AI$2:AI$36,0)</f>
        <v>-0.19999999999999929</v>
      </c>
      <c r="AJ177">
        <f>PERCENTILE(AJ$2:AJ$36,0)</f>
        <v>-0.69999999999999929</v>
      </c>
      <c r="AK177">
        <f>PERCENTILE(AK$2:AK$36,0)</f>
        <v>-0.40000000000000213</v>
      </c>
      <c r="AL177">
        <f>PERCENTILE(AL$2:AL$36,0)</f>
        <v>1.2000000000000028</v>
      </c>
      <c r="AM177" s="15">
        <f t="shared" ref="AM177:AN177" si="129">PERCENTILE(AM$2:AM$36,0)</f>
        <v>0</v>
      </c>
      <c r="AN177" s="15">
        <f t="shared" si="129"/>
        <v>-0.42857142857142855</v>
      </c>
      <c r="AO177" s="15">
        <f>PERCENTILE(AO$2:AO$36,0)</f>
        <v>0.67499999999999982</v>
      </c>
    </row>
    <row r="178" spans="2:41" x14ac:dyDescent="0.15">
      <c r="Z178" s="12"/>
      <c r="AM178" s="15"/>
      <c r="AN178" s="15"/>
      <c r="AO178" s="15"/>
    </row>
    <row r="179" spans="2:41" x14ac:dyDescent="0.15">
      <c r="Z179" s="12"/>
      <c r="AM179" s="15"/>
      <c r="AN179" s="15"/>
      <c r="AO179" s="15"/>
    </row>
    <row r="180" spans="2:41" x14ac:dyDescent="0.15">
      <c r="Z180" s="12" t="s">
        <v>234</v>
      </c>
      <c r="AG180" t="s">
        <v>235</v>
      </c>
      <c r="AH180" t="s">
        <v>235</v>
      </c>
      <c r="AI180" t="s">
        <v>235</v>
      </c>
      <c r="AJ180" t="s">
        <v>235</v>
      </c>
      <c r="AK180" t="s">
        <v>235</v>
      </c>
      <c r="AL180" t="s">
        <v>235</v>
      </c>
      <c r="AM180" s="15"/>
      <c r="AN180" s="15"/>
      <c r="AO180" s="15"/>
    </row>
    <row r="181" spans="2:41" x14ac:dyDescent="0.15">
      <c r="B181" t="s">
        <v>233</v>
      </c>
      <c r="D181" s="4" t="s">
        <v>198</v>
      </c>
      <c r="E181" s="4" t="s">
        <v>200</v>
      </c>
      <c r="F181" s="4" t="s">
        <v>202</v>
      </c>
      <c r="G181" s="4" t="s">
        <v>203</v>
      </c>
      <c r="H181" s="4" t="s">
        <v>216</v>
      </c>
      <c r="I181" s="4" t="s">
        <v>242</v>
      </c>
      <c r="J181" s="11" t="s">
        <v>255</v>
      </c>
      <c r="K181" s="4" t="s">
        <v>267</v>
      </c>
      <c r="S181" s="4" t="s">
        <v>226</v>
      </c>
      <c r="T181" s="4" t="s">
        <v>227</v>
      </c>
      <c r="U181" s="4" t="s">
        <v>228</v>
      </c>
      <c r="V181" s="4" t="s">
        <v>229</v>
      </c>
      <c r="W181" s="4" t="s">
        <v>230</v>
      </c>
      <c r="X181" s="4" t="s">
        <v>245</v>
      </c>
      <c r="Y181" s="4" t="s">
        <v>245</v>
      </c>
      <c r="Z181" s="13" t="s">
        <v>211</v>
      </c>
      <c r="AA181" s="4" t="s">
        <v>211</v>
      </c>
      <c r="AB181" s="4" t="s">
        <v>211</v>
      </c>
      <c r="AC181" s="4" t="s">
        <v>211</v>
      </c>
      <c r="AD181" s="4" t="s">
        <v>211</v>
      </c>
      <c r="AE181" s="4" t="s">
        <v>211</v>
      </c>
      <c r="AF181" s="4" t="s">
        <v>211</v>
      </c>
      <c r="AG181" s="4" t="s">
        <v>211</v>
      </c>
      <c r="AH181" s="4" t="s">
        <v>211</v>
      </c>
      <c r="AI181" s="4" t="s">
        <v>211</v>
      </c>
      <c r="AJ181" s="4" t="s">
        <v>211</v>
      </c>
      <c r="AK181" s="4" t="s">
        <v>211</v>
      </c>
      <c r="AL181" s="4" t="s">
        <v>211</v>
      </c>
      <c r="AM181" s="15"/>
      <c r="AN181" s="15"/>
      <c r="AO181" s="15"/>
    </row>
    <row r="182" spans="2:41" x14ac:dyDescent="0.15">
      <c r="Z182" s="12"/>
      <c r="AM182" s="15"/>
      <c r="AN182" s="15"/>
      <c r="AO182" s="15"/>
    </row>
    <row r="183" spans="2:41" x14ac:dyDescent="0.15">
      <c r="B183" t="s">
        <v>222</v>
      </c>
      <c r="G183">
        <f>PERCENTILE(G$132:G$150,1)</f>
        <v>96</v>
      </c>
      <c r="H183">
        <f>PERCENTILE(H$132:H$150,1)</f>
        <v>98</v>
      </c>
      <c r="I183">
        <f>PERCENTILE(I$132:I$150,1)</f>
        <v>101</v>
      </c>
      <c r="J183">
        <f>PERCENTILE(J$132:J$150,1)</f>
        <v>103</v>
      </c>
      <c r="K183">
        <f>PERCENTILE(K$132:K$150,1)</f>
        <v>104</v>
      </c>
      <c r="N183">
        <f>PERCENTILE(N$132:N$150,1)</f>
        <v>1</v>
      </c>
      <c r="O183">
        <f>PERCENTILE(O$132:O$150,1)</f>
        <v>1</v>
      </c>
      <c r="P183">
        <f>PERCENTILE(P$132:P$150,1)</f>
        <v>1</v>
      </c>
      <c r="Q183">
        <f>PERCENTILE(Q$132:Q$150,1)</f>
        <v>1</v>
      </c>
      <c r="R183">
        <f>PERCENTILE(R$132:R$150,1)</f>
        <v>1</v>
      </c>
      <c r="V183">
        <f>PERCENTILE(V$132:V$150,1)</f>
        <v>21</v>
      </c>
      <c r="W183">
        <f>PERCENTILE(W$132:W$150,1)</f>
        <v>21</v>
      </c>
      <c r="X183">
        <f>PERCENTILE(X$132:X$150,1)</f>
        <v>22.6</v>
      </c>
      <c r="Y183">
        <f>PERCENTILE(Y$132:Y$150,1)</f>
        <v>22.8</v>
      </c>
      <c r="Z183" s="12"/>
      <c r="AC183">
        <f>PERCENTILE(AC$132:AC$150,1)</f>
        <v>3.5</v>
      </c>
      <c r="AD183">
        <f>PERCENTILE(AD$132:AD$150,1)</f>
        <v>3</v>
      </c>
      <c r="AE183">
        <f>PERCENTILE(AE$132:AE$150,1)</f>
        <v>5.5</v>
      </c>
      <c r="AF183">
        <f>PERCENTILE(AF$132:AF$150,1)</f>
        <v>3.5</v>
      </c>
      <c r="AJ183">
        <f>PERCENTILE(AJ$132:AJ$150,1)</f>
        <v>1.1999999999999993</v>
      </c>
      <c r="AK183">
        <f>PERCENTILE(AK$132:AK$150,1)</f>
        <v>2.5</v>
      </c>
      <c r="AL183">
        <f>PERCENTILE(AL$132:AL$150,1)</f>
        <v>0.90000000000000036</v>
      </c>
      <c r="AM183" s="15">
        <f t="shared" ref="AM183:AN183" si="130">PERCENTILE(AM$132:AM$150,1)</f>
        <v>1</v>
      </c>
      <c r="AN183" s="15">
        <f t="shared" si="130"/>
        <v>3</v>
      </c>
      <c r="AO183" s="15">
        <f>PERCENTILE(AO$132:AO$150,1)</f>
        <v>1.0666666666666664</v>
      </c>
    </row>
    <row r="184" spans="2:41" x14ac:dyDescent="0.15">
      <c r="B184" t="s">
        <v>223</v>
      </c>
      <c r="G184">
        <f>PERCENTILE(G$132:G$150,0.95)</f>
        <v>77.099999999999952</v>
      </c>
      <c r="H184">
        <f>PERCENTILE(H$132:H$150,0.95)</f>
        <v>78.19999999999996</v>
      </c>
      <c r="I184">
        <f>PERCENTILE(I$132:I$150,0.95)</f>
        <v>80.299999999999955</v>
      </c>
      <c r="J184">
        <f>PERCENTILE(J$132:J$150,0.95)</f>
        <v>85.44999999999996</v>
      </c>
      <c r="K184">
        <f>PERCENTILE(K$132:K$150,0.95)</f>
        <v>88.69999999999996</v>
      </c>
      <c r="N184">
        <f>PERCENTILE(N$132:N$150,0.95)</f>
        <v>0.90999999999999981</v>
      </c>
      <c r="O184">
        <f>PERCENTILE(O$132:O$150,0.95)</f>
        <v>1</v>
      </c>
      <c r="P184">
        <f>PERCENTILE(P$132:P$150,0.95)</f>
        <v>1</v>
      </c>
      <c r="Q184">
        <f>PERCENTILE(Q$132:Q$150,0.95)</f>
        <v>1</v>
      </c>
      <c r="R184">
        <f>PERCENTILE(R$132:R$150,0.95)</f>
        <v>1</v>
      </c>
      <c r="V184">
        <f>PERCENTILE(V$132:V$150,0.95)</f>
        <v>20.16</v>
      </c>
      <c r="W184">
        <f>PERCENTILE(W$132:W$150,0.95)</f>
        <v>20.61</v>
      </c>
      <c r="X184">
        <f>PERCENTILE(X$132:X$150,0.95)</f>
        <v>22.439999999999998</v>
      </c>
      <c r="Y184">
        <f>PERCENTILE(Y$132:Y$150,0.95)</f>
        <v>22.73</v>
      </c>
      <c r="Z184" s="12"/>
      <c r="AC184">
        <f>PERCENTILE(AC$132:AC$150,0.95)</f>
        <v>2.5999999999999979</v>
      </c>
      <c r="AD184">
        <f>PERCENTILE(AD$132:AD$150,0.95)</f>
        <v>3</v>
      </c>
      <c r="AE184">
        <f>PERCENTILE(AE$132:AE$150,0.95)</f>
        <v>3.6999999999999957</v>
      </c>
      <c r="AF184">
        <f>PERCENTILE(AF$132:AF$150,0.95)</f>
        <v>3.5</v>
      </c>
      <c r="AJ184">
        <f>PERCENTILE(AJ$132:AJ$150,0.95)</f>
        <v>1</v>
      </c>
      <c r="AK184">
        <f>PERCENTILE(AK$132:AK$150,0.95)</f>
        <v>2.1749999999999998</v>
      </c>
      <c r="AL184">
        <f>PERCENTILE(AL$132:AL$150,0.95)</f>
        <v>0.87000000000000033</v>
      </c>
      <c r="AM184" s="15">
        <f t="shared" ref="AM184:AN184" si="131">PERCENTILE(AM$132:AM$150,0.95)</f>
        <v>0.9820000000000001</v>
      </c>
      <c r="AN184" s="15">
        <f t="shared" si="131"/>
        <v>2.6624999999999992</v>
      </c>
      <c r="AO184" s="15">
        <f>PERCENTILE(AO$132:AO$150,0.95)</f>
        <v>1.0666666666666664</v>
      </c>
    </row>
    <row r="185" spans="2:41" x14ac:dyDescent="0.15">
      <c r="B185" t="s">
        <v>206</v>
      </c>
      <c r="G185">
        <f>PERCENTILE(G$132:G$150,0.9)</f>
        <v>69.399999999999991</v>
      </c>
      <c r="H185">
        <f>PERCENTILE(H$132:H$150,0.9)</f>
        <v>72.399999999999991</v>
      </c>
      <c r="I185">
        <f>PERCENTILE(I$132:I$150,0.9)</f>
        <v>73.599999999999994</v>
      </c>
      <c r="J185">
        <f>PERCENTILE(J$132:J$150,0.9)</f>
        <v>76.699999999999989</v>
      </c>
      <c r="K185">
        <f>PERCENTILE(K$132:K$150,0.9)</f>
        <v>79.399999999999991</v>
      </c>
      <c r="N185">
        <f>PERCENTILE(N$132:N$150,0.9)</f>
        <v>0.9</v>
      </c>
      <c r="O185">
        <f>PERCENTILE(O$132:O$150,0.9)</f>
        <v>1</v>
      </c>
      <c r="P185">
        <f>PERCENTILE(P$132:P$150,0.9)</f>
        <v>1</v>
      </c>
      <c r="Q185">
        <f>PERCENTILE(Q$132:Q$150,0.9)</f>
        <v>1</v>
      </c>
      <c r="R185">
        <f>PERCENTILE(R$132:R$150,0.9)</f>
        <v>1</v>
      </c>
      <c r="V185">
        <f>PERCENTILE(V$132:V$150,0.9)</f>
        <v>19.600000000000001</v>
      </c>
      <c r="W185">
        <f>PERCENTILE(W$132:W$150,0.9)</f>
        <v>20.309999999999999</v>
      </c>
      <c r="X185">
        <f>PERCENTILE(X$132:X$150,0.9)</f>
        <v>21.2</v>
      </c>
      <c r="Y185">
        <f>PERCENTILE(Y$132:Y$150,0.9)</f>
        <v>22.66</v>
      </c>
      <c r="Z185" s="12"/>
      <c r="AC185">
        <f>PERCENTILE(AC$132:AC$150,0.9)</f>
        <v>2.0999999999999996</v>
      </c>
      <c r="AD185">
        <f>PERCENTILE(AD$132:AD$150,0.9)</f>
        <v>2.1999999999999993</v>
      </c>
      <c r="AE185">
        <f>PERCENTILE(AE$132:AE$150,0.9)</f>
        <v>2.6999999999999993</v>
      </c>
      <c r="AF185">
        <f>PERCENTILE(AF$132:AF$150,0.9)</f>
        <v>3.0999999999999996</v>
      </c>
      <c r="AJ185">
        <f>PERCENTILE(AJ$132:AJ$150,0.9)</f>
        <v>0.80000000000000071</v>
      </c>
      <c r="AK185">
        <f>PERCENTILE(AK$132:AK$150,0.9)</f>
        <v>1.8200000000000003</v>
      </c>
      <c r="AL185">
        <f>PERCENTILE(AL$132:AL$150,0.9)</f>
        <v>0.84000000000000064</v>
      </c>
      <c r="AM185" s="15">
        <f t="shared" ref="AM185:AN185" si="132">PERCENTILE(AM$132:AM$150,0.9)</f>
        <v>0.96399999999999997</v>
      </c>
      <c r="AN185" s="15">
        <f t="shared" si="132"/>
        <v>2.4249999999999998</v>
      </c>
      <c r="AO185" s="15">
        <f>PERCENTILE(AO$132:AO$150,0.9)</f>
        <v>1.02</v>
      </c>
    </row>
    <row r="186" spans="2:41" x14ac:dyDescent="0.15">
      <c r="B186" t="s">
        <v>207</v>
      </c>
      <c r="G186">
        <f>PERCENTILE(G$132:G$150,0.75)</f>
        <v>60.5</v>
      </c>
      <c r="H186">
        <f>PERCENTILE(H$132:H$150,0.75)</f>
        <v>61.5</v>
      </c>
      <c r="I186">
        <f>PERCENTILE(I$132:I$150,0.75)</f>
        <v>63.25</v>
      </c>
      <c r="J186">
        <f>PERCENTILE(J$132:J$150,0.75)</f>
        <v>63.5</v>
      </c>
      <c r="K186">
        <f>PERCENTILE(K$132:K$150,0.75)</f>
        <v>65</v>
      </c>
      <c r="N186">
        <f>PERCENTILE(N$132:N$150,0.75)</f>
        <v>0.65</v>
      </c>
      <c r="O186">
        <f>PERCENTILE(O$132:O$150,0.75)</f>
        <v>0.8</v>
      </c>
      <c r="P186">
        <f>PERCENTILE(P$132:P$150,0.75)</f>
        <v>0.85000000000000009</v>
      </c>
      <c r="Q186">
        <f>PERCENTILE(Q$132:Q$150,0.75)</f>
        <v>0.9</v>
      </c>
      <c r="R186">
        <f>PERCENTILE(R$132:R$150,0.75)</f>
        <v>1</v>
      </c>
      <c r="V186">
        <f>PERCENTILE(V$132:V$150,0.75)</f>
        <v>18.5</v>
      </c>
      <c r="W186">
        <f>PERCENTILE(W$132:W$150,0.75)</f>
        <v>18.375</v>
      </c>
      <c r="X186">
        <f>PERCENTILE(X$132:X$150,0.75)</f>
        <v>18</v>
      </c>
      <c r="Y186">
        <f>PERCENTILE(Y$132:Y$150,0.75)</f>
        <v>20.5</v>
      </c>
      <c r="Z186" s="12"/>
      <c r="AC186">
        <f>PERCENTILE(AC$132:AC$150,0.75)</f>
        <v>1.5</v>
      </c>
      <c r="AD186">
        <f>PERCENTILE(AD$132:AD$150,0.75)</f>
        <v>1</v>
      </c>
      <c r="AE186">
        <f>PERCENTILE(AE$132:AE$150,0.75)</f>
        <v>2</v>
      </c>
      <c r="AF186">
        <f>PERCENTILE(AF$132:AF$150,0.75)</f>
        <v>2.25</v>
      </c>
      <c r="AJ186">
        <f>PERCENTILE(AJ$132:AJ$150,0.75)</f>
        <v>0.6999999999999984</v>
      </c>
      <c r="AK186">
        <f>PERCENTILE(AK$132:AK$150,0.75)</f>
        <v>1.0249999999999999</v>
      </c>
      <c r="AL186">
        <f>PERCENTILE(AL$132:AL$150,0.75)</f>
        <v>0.60000000000000142</v>
      </c>
      <c r="AM186" s="15">
        <f t="shared" ref="AM186:AN186" si="133">PERCENTILE(AM$132:AM$150,0.75)</f>
        <v>0.84000000000000008</v>
      </c>
      <c r="AN186" s="15">
        <f t="shared" si="133"/>
        <v>1.75</v>
      </c>
      <c r="AO186" s="15">
        <f>PERCENTILE(AO$132:AO$150,0.75)</f>
        <v>0.80000000000000071</v>
      </c>
    </row>
    <row r="187" spans="2:41" x14ac:dyDescent="0.15">
      <c r="B187" t="s">
        <v>208</v>
      </c>
      <c r="G187">
        <f>PERCENTILE(G$132:G$150,0.5)</f>
        <v>42</v>
      </c>
      <c r="H187">
        <f>PERCENTILE(H$132:H$150,0.5)</f>
        <v>43</v>
      </c>
      <c r="I187">
        <f>PERCENTILE(I$132:I$150,0.5)</f>
        <v>44</v>
      </c>
      <c r="J187">
        <f>PERCENTILE(J$132:J$150,0.5)</f>
        <v>45</v>
      </c>
      <c r="K187">
        <f>PERCENTILE(K$132:K$150,0.5)</f>
        <v>46.5</v>
      </c>
      <c r="N187">
        <f>PERCENTILE(N$132:N$150,0.5)</f>
        <v>0.2</v>
      </c>
      <c r="O187">
        <f>PERCENTILE(O$132:O$150,0.5)</f>
        <v>0.6</v>
      </c>
      <c r="P187">
        <f>PERCENTILE(P$132:P$150,0.5)</f>
        <v>0.7</v>
      </c>
      <c r="Q187">
        <f>PERCENTILE(Q$132:Q$150,0.5)</f>
        <v>0.8</v>
      </c>
      <c r="R187">
        <f>PERCENTILE(R$132:R$150,0.5)</f>
        <v>0.9</v>
      </c>
      <c r="V187">
        <f>PERCENTILE(V$132:V$150,0.5)</f>
        <v>15.2</v>
      </c>
      <c r="W187">
        <f>PERCENTILE(W$132:W$150,0.5)</f>
        <v>15.05</v>
      </c>
      <c r="X187">
        <f>PERCENTILE(X$132:X$150,0.5)</f>
        <v>14.4</v>
      </c>
      <c r="Y187">
        <f>PERCENTILE(Y$132:Y$150,0.5)</f>
        <v>16.5</v>
      </c>
      <c r="Z187" s="12"/>
      <c r="AC187">
        <f>PERCENTILE(AC$132:AC$150,0.5)</f>
        <v>1</v>
      </c>
      <c r="AD187">
        <f>PERCENTILE(AD$132:AD$150,0.5)</f>
        <v>1</v>
      </c>
      <c r="AE187">
        <f>PERCENTILE(AE$132:AE$150,0.5)</f>
        <v>1</v>
      </c>
      <c r="AF187">
        <f>PERCENTILE(AF$132:AF$150,0.5)</f>
        <v>1.5</v>
      </c>
      <c r="AJ187">
        <f>PERCENTILE(AJ$132:AJ$150,0.5)</f>
        <v>0.5</v>
      </c>
      <c r="AK187">
        <f>PERCENTILE(AK$132:AK$150,0.5)</f>
        <v>0.5</v>
      </c>
      <c r="AL187">
        <f>PERCENTILE(AL$132:AL$150,0.5)</f>
        <v>0.20000000000000284</v>
      </c>
      <c r="AM187" s="15">
        <f t="shared" ref="AM187:AN187" si="134">PERCENTILE(AM$132:AM$150,0.5)</f>
        <v>0.65999999999999992</v>
      </c>
      <c r="AN187" s="15">
        <f t="shared" si="134"/>
        <v>1</v>
      </c>
      <c r="AO187" s="15">
        <f>PERCENTILE(AO$132:AO$150,0.5)</f>
        <v>0.39999999999999858</v>
      </c>
    </row>
    <row r="188" spans="2:41" x14ac:dyDescent="0.15">
      <c r="B188" t="s">
        <v>209</v>
      </c>
      <c r="G188">
        <f>PERCENTILE(G$132:G$150,0.25)</f>
        <v>34.15</v>
      </c>
      <c r="H188">
        <f>PERCENTILE(H$132:H$150,0.25)</f>
        <v>34.75</v>
      </c>
      <c r="I188">
        <f>PERCENTILE(I$132:I$150,0.25)</f>
        <v>35.25</v>
      </c>
      <c r="J188">
        <f>PERCENTILE(J$132:J$150,0.25)</f>
        <v>35.75</v>
      </c>
      <c r="K188">
        <f>PERCENTILE(K$132:K$150,0.25)</f>
        <v>36.75</v>
      </c>
      <c r="N188">
        <f>PERCENTILE(N$132:N$150,0.25)</f>
        <v>0.1</v>
      </c>
      <c r="O188">
        <f>PERCENTILE(O$132:O$150,0.25)</f>
        <v>0.2</v>
      </c>
      <c r="P188">
        <f>PERCENTILE(P$132:P$150,0.25)</f>
        <v>0.2</v>
      </c>
      <c r="Q188">
        <f>PERCENTILE(Q$132:Q$150,0.25)</f>
        <v>0.15000000000000002</v>
      </c>
      <c r="R188">
        <f>PERCENTILE(R$132:R$150,0.25)</f>
        <v>0.2</v>
      </c>
      <c r="V188">
        <f>PERCENTILE(V$132:V$150,0.25)</f>
        <v>13.2</v>
      </c>
      <c r="W188">
        <f>PERCENTILE(W$132:W$150,0.25)</f>
        <v>11.924999999999999</v>
      </c>
      <c r="X188">
        <f>PERCENTILE(X$132:X$150,0.25)</f>
        <v>11.5</v>
      </c>
      <c r="Y188">
        <f>PERCENTILE(Y$132:Y$150,0.25)</f>
        <v>12.3</v>
      </c>
      <c r="Z188" s="12"/>
      <c r="AC188">
        <f>PERCENTILE(AC$132:AC$150,0.25)</f>
        <v>0</v>
      </c>
      <c r="AD188">
        <f>PERCENTILE(AD$132:AD$150,0.25)</f>
        <v>0.5</v>
      </c>
      <c r="AE188">
        <f>PERCENTILE(AE$132:AE$150,0.25)</f>
        <v>0.75</v>
      </c>
      <c r="AF188">
        <f>PERCENTILE(AF$132:AF$150,0.25)</f>
        <v>0.75</v>
      </c>
      <c r="AJ188">
        <f>PERCENTILE(AJ$132:AJ$150,0.25)</f>
        <v>-0.95000000000000018</v>
      </c>
      <c r="AK188">
        <f>PERCENTILE(AK$132:AK$150,0.25)</f>
        <v>0.22500000000000098</v>
      </c>
      <c r="AL188">
        <f>PERCENTILE(AL$132:AL$150,0.25)</f>
        <v>9.9999999999999645E-2</v>
      </c>
      <c r="AM188" s="15">
        <f t="shared" ref="AM188:AN188" si="135">PERCENTILE(AM$132:AM$150,0.25)</f>
        <v>0.16999999999999998</v>
      </c>
      <c r="AN188" s="15">
        <f t="shared" si="135"/>
        <v>0.625</v>
      </c>
      <c r="AO188" s="15">
        <f>PERCENTILE(AO$132:AO$150,0.25)</f>
        <v>-0.29999999999999954</v>
      </c>
    </row>
    <row r="189" spans="2:41" x14ac:dyDescent="0.15">
      <c r="B189" t="s">
        <v>210</v>
      </c>
      <c r="G189">
        <f>PERCENTILE(G$132:G$150,0.1)</f>
        <v>30.9</v>
      </c>
      <c r="H189">
        <f>PERCENTILE(H$132:H$150,0.1)</f>
        <v>31.799999999999997</v>
      </c>
      <c r="I189">
        <f>PERCENTILE(I$132:I$150,0.1)</f>
        <v>32</v>
      </c>
      <c r="J189">
        <f>PERCENTILE(J$132:J$150,0.1)</f>
        <v>33.200000000000003</v>
      </c>
      <c r="K189">
        <f>PERCENTILE(K$132:K$150,0.1)</f>
        <v>33.5</v>
      </c>
      <c r="N189">
        <f>PERCENTILE(N$132:N$150,0.1)</f>
        <v>0</v>
      </c>
      <c r="O189">
        <f>PERCENTILE(O$132:O$150,0.1)</f>
        <v>7.9999999999999988E-2</v>
      </c>
      <c r="P189">
        <f>PERCENTILE(P$132:P$150,0.1)</f>
        <v>0.1</v>
      </c>
      <c r="Q189">
        <f>PERCENTILE(Q$132:Q$150,0.1)</f>
        <v>0</v>
      </c>
      <c r="R189">
        <f>PERCENTILE(R$132:R$150,0.1)</f>
        <v>0</v>
      </c>
      <c r="V189">
        <f>PERCENTILE(V$132:V$150,0.1)</f>
        <v>9.84</v>
      </c>
      <c r="W189">
        <f>PERCENTILE(W$132:W$150,0.1)</f>
        <v>10.119999999999999</v>
      </c>
      <c r="X189">
        <f>PERCENTILE(X$132:X$150,0.1)</f>
        <v>9.48</v>
      </c>
      <c r="Y189">
        <f>PERCENTILE(Y$132:Y$150,0.1)</f>
        <v>11.400000000000002</v>
      </c>
      <c r="Z189" s="12"/>
      <c r="AC189">
        <f>PERCENTILE(AC$132:AC$150,0.1)</f>
        <v>-0.33999999999999775</v>
      </c>
      <c r="AD189">
        <f>PERCENTILE(AD$132:AD$150,0.1)</f>
        <v>0.39999999999999991</v>
      </c>
      <c r="AE189">
        <f>PERCENTILE(AE$132:AE$150,0.1)</f>
        <v>0</v>
      </c>
      <c r="AF189">
        <f>PERCENTILE(AF$132:AF$150,0.1)</f>
        <v>0</v>
      </c>
      <c r="AJ189">
        <f>PERCENTILE(AJ$132:AJ$150,0.1)</f>
        <v>-1.1000000000000014</v>
      </c>
      <c r="AK189">
        <f>PERCENTILE(AK$132:AK$150,0.1)</f>
        <v>5.9999999999999748E-2</v>
      </c>
      <c r="AL189">
        <f>PERCENTILE(AL$132:AL$150,0.1)</f>
        <v>-7.9999999999999696E-2</v>
      </c>
      <c r="AM189" s="15">
        <f t="shared" ref="AM189:AN189" si="136">PERCENTILE(AM$132:AM$150,0.1)</f>
        <v>5.6000000000000008E-2</v>
      </c>
      <c r="AN189" s="15">
        <f t="shared" si="136"/>
        <v>0.5</v>
      </c>
      <c r="AO189" s="15">
        <f>PERCENTILE(AO$132:AO$150,0.1)</f>
        <v>-0.30000000000000054</v>
      </c>
    </row>
    <row r="190" spans="2:41" x14ac:dyDescent="0.15">
      <c r="B190" t="s">
        <v>224</v>
      </c>
      <c r="G190">
        <f>PERCENTILE(G$132:G$150,0.05)</f>
        <v>26</v>
      </c>
      <c r="H190">
        <f>PERCENTILE(H$132:H$150,0.05)</f>
        <v>26.45</v>
      </c>
      <c r="I190">
        <f>PERCENTILE(I$132:I$150,0.05)</f>
        <v>27.4</v>
      </c>
      <c r="J190">
        <f>PERCENTILE(J$132:J$150,0.05)</f>
        <v>27.5</v>
      </c>
      <c r="K190">
        <f>PERCENTILE(K$132:K$150,0.05)</f>
        <v>28.85</v>
      </c>
      <c r="N190">
        <f>PERCENTILE(N$132:N$150,0.05)</f>
        <v>0</v>
      </c>
      <c r="O190">
        <f>PERCENTILE(O$132:O$150,0.05)</f>
        <v>0</v>
      </c>
      <c r="P190">
        <f>PERCENTILE(P$132:P$150,0.05)</f>
        <v>0.09</v>
      </c>
      <c r="Q190">
        <f>PERCENTILE(Q$132:Q$150,0.05)</f>
        <v>0</v>
      </c>
      <c r="R190">
        <f>PERCENTILE(R$132:R$150,0.05)</f>
        <v>0</v>
      </c>
      <c r="V190">
        <f>PERCENTILE(V$132:V$150,0.05)</f>
        <v>9.32</v>
      </c>
      <c r="W190">
        <f>PERCENTILE(W$132:W$150,0.05)</f>
        <v>9.6150000000000002</v>
      </c>
      <c r="X190">
        <f>PERCENTILE(X$132:X$150,0.05)</f>
        <v>8.36</v>
      </c>
      <c r="Y190">
        <f>PERCENTILE(Y$132:Y$150,0.05)</f>
        <v>10.350000000000001</v>
      </c>
      <c r="Z190" s="12"/>
      <c r="AC190">
        <f>PERCENTILE(AC$132:AC$150,0.05)</f>
        <v>-0.5</v>
      </c>
      <c r="AD190">
        <f>PERCENTILE(AD$132:AD$150,0.05)</f>
        <v>-0.10000000000000009</v>
      </c>
      <c r="AE190">
        <f>PERCENTILE(AE$132:AE$150,0.05)</f>
        <v>-5.0000000000000044E-2</v>
      </c>
      <c r="AF190">
        <f>PERCENTILE(AF$132:AF$150,0.05)</f>
        <v>-5.0000000000000044E-2</v>
      </c>
      <c r="AJ190">
        <f>PERCENTILE(AJ$132:AJ$150,0.05)</f>
        <v>-1.3000000000000007</v>
      </c>
      <c r="AK190">
        <f>PERCENTILE(AK$132:AK$150,0.05)</f>
        <v>-0.17500000000000004</v>
      </c>
      <c r="AL190">
        <f>PERCENTILE(AL$132:AL$150,0.05)</f>
        <v>-0.13999999999999949</v>
      </c>
      <c r="AM190" s="15">
        <f t="shared" ref="AM190:AN190" si="137">PERCENTILE(AM$132:AM$150,0.05)</f>
        <v>3.5999999999999997E-2</v>
      </c>
      <c r="AN190" s="15">
        <f t="shared" si="137"/>
        <v>0.48749999999999999</v>
      </c>
      <c r="AO190" s="15">
        <f>PERCENTILE(AO$132:AO$150,0.05)</f>
        <v>-0.34000000000000019</v>
      </c>
    </row>
    <row r="191" spans="2:41" x14ac:dyDescent="0.15">
      <c r="B191" t="s">
        <v>225</v>
      </c>
      <c r="G191">
        <f>PERCENTILE(G$132:G$150,0)</f>
        <v>21.5</v>
      </c>
      <c r="H191">
        <f>PERCENTILE(H$132:H$150,0)</f>
        <v>21.5</v>
      </c>
      <c r="I191">
        <f>PERCENTILE(I$132:I$150,0)</f>
        <v>22</v>
      </c>
      <c r="J191">
        <f>PERCENTILE(J$132:J$150,0)</f>
        <v>23</v>
      </c>
      <c r="K191">
        <f>PERCENTILE(K$132:K$150,0)</f>
        <v>23</v>
      </c>
      <c r="N191">
        <f>PERCENTILE(N$132:N$150,0)</f>
        <v>0</v>
      </c>
      <c r="O191">
        <f>PERCENTILE(O$132:O$150,0)</f>
        <v>0</v>
      </c>
      <c r="P191">
        <f>PERCENTILE(P$132:P$150,0)</f>
        <v>0</v>
      </c>
      <c r="Q191">
        <f>PERCENTILE(Q$132:Q$150,0)</f>
        <v>0</v>
      </c>
      <c r="R191">
        <f>PERCENTILE(R$132:R$150,0)</f>
        <v>0</v>
      </c>
      <c r="V191">
        <f>PERCENTILE(V$132:V$150,0)</f>
        <v>8.6</v>
      </c>
      <c r="W191">
        <f>PERCENTILE(W$132:W$150,0)</f>
        <v>8.9</v>
      </c>
      <c r="X191">
        <f>PERCENTILE(X$132:X$150,0)</f>
        <v>8.1999999999999993</v>
      </c>
      <c r="Y191">
        <f>PERCENTILE(Y$132:Y$150,0)</f>
        <v>9.3000000000000007</v>
      </c>
      <c r="Z191" s="12"/>
      <c r="AC191">
        <f>PERCENTILE(AC$132:AC$150,0)</f>
        <v>-0.5</v>
      </c>
      <c r="AD191">
        <f>PERCENTILE(AD$132:AD$150,0)</f>
        <v>-1</v>
      </c>
      <c r="AE191">
        <f>PERCENTILE(AE$132:AE$150,0)</f>
        <v>-0.5</v>
      </c>
      <c r="AF191">
        <f>PERCENTILE(AF$132:AF$150,0)</f>
        <v>-0.5</v>
      </c>
      <c r="AJ191">
        <f>PERCENTILE(AJ$132:AJ$150,0)</f>
        <v>-1.5</v>
      </c>
      <c r="AK191">
        <f>PERCENTILE(AK$132:AK$150,0)</f>
        <v>-0.5</v>
      </c>
      <c r="AL191">
        <f>PERCENTILE(AL$132:AL$150,0)</f>
        <v>-0.19999999999999929</v>
      </c>
      <c r="AM191" s="15">
        <f t="shared" ref="AM191:AN191" si="138">PERCENTILE(AM$132:AM$150,0)</f>
        <v>0</v>
      </c>
      <c r="AN191" s="15">
        <f t="shared" si="138"/>
        <v>0.375</v>
      </c>
      <c r="AO191" s="15">
        <f>PERCENTILE(AO$132:AO$150,0)</f>
        <v>-0.39999999999999947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25" workbookViewId="0">
      <selection activeCell="I94" sqref="I94"/>
    </sheetView>
  </sheetViews>
  <sheetFormatPr baseColWidth="10" defaultColWidth="11" defaultRowHeight="13" x14ac:dyDescent="0.15"/>
  <cols>
    <col min="1" max="1" width="4.6640625" customWidth="1"/>
    <col min="2" max="2" width="7.1640625" customWidth="1"/>
    <col min="3" max="6" width="11" customWidth="1"/>
    <col min="7" max="7" width="6.33203125" customWidth="1"/>
  </cols>
  <sheetData>
    <row r="1" spans="1:8" x14ac:dyDescent="0.15">
      <c r="A1" t="s">
        <v>158</v>
      </c>
      <c r="B1" t="s">
        <v>0</v>
      </c>
      <c r="C1" t="s">
        <v>3</v>
      </c>
      <c r="D1" t="s">
        <v>17</v>
      </c>
      <c r="E1" t="s">
        <v>1</v>
      </c>
      <c r="F1" t="s">
        <v>18</v>
      </c>
      <c r="G1" t="s">
        <v>144</v>
      </c>
      <c r="H1" t="s">
        <v>156</v>
      </c>
    </row>
    <row r="2" spans="1:8" x14ac:dyDescent="0.15">
      <c r="A2">
        <v>1</v>
      </c>
      <c r="B2" t="s">
        <v>20</v>
      </c>
      <c r="C2" s="1">
        <v>30925</v>
      </c>
      <c r="D2" s="1">
        <v>36521</v>
      </c>
      <c r="E2">
        <v>69</v>
      </c>
      <c r="F2">
        <v>18</v>
      </c>
      <c r="G2">
        <v>15</v>
      </c>
      <c r="H2" t="s">
        <v>157</v>
      </c>
    </row>
    <row r="3" spans="1:8" x14ac:dyDescent="0.15">
      <c r="A3">
        <v>1</v>
      </c>
      <c r="B3" t="s">
        <v>20</v>
      </c>
      <c r="C3" s="1">
        <v>30925</v>
      </c>
      <c r="D3" s="1">
        <v>37501</v>
      </c>
      <c r="E3">
        <v>87</v>
      </c>
      <c r="F3">
        <v>20</v>
      </c>
      <c r="G3">
        <v>18</v>
      </c>
      <c r="H3" t="s">
        <v>157</v>
      </c>
    </row>
    <row r="4" spans="1:8" x14ac:dyDescent="0.15">
      <c r="A4">
        <v>1</v>
      </c>
      <c r="B4" t="s">
        <v>20</v>
      </c>
      <c r="C4" s="1">
        <v>30925</v>
      </c>
      <c r="D4" s="1">
        <v>38717</v>
      </c>
      <c r="E4">
        <v>105</v>
      </c>
      <c r="F4">
        <v>24.8</v>
      </c>
      <c r="G4" s="3">
        <f t="shared" ref="G4:G10" si="0">YEAR(D4)-YEAR(C4)</f>
        <v>22</v>
      </c>
      <c r="H4" t="s">
        <v>157</v>
      </c>
    </row>
    <row r="5" spans="1:8" x14ac:dyDescent="0.15">
      <c r="A5">
        <v>1</v>
      </c>
      <c r="B5" t="s">
        <v>20</v>
      </c>
      <c r="C5" s="1">
        <v>30925</v>
      </c>
      <c r="D5" s="1">
        <v>39084</v>
      </c>
      <c r="E5">
        <v>103.5</v>
      </c>
      <c r="F5">
        <v>23.2</v>
      </c>
      <c r="G5" s="3">
        <f t="shared" si="0"/>
        <v>23</v>
      </c>
      <c r="H5" t="s">
        <v>157</v>
      </c>
    </row>
    <row r="6" spans="1:8" x14ac:dyDescent="0.15">
      <c r="A6">
        <v>1</v>
      </c>
      <c r="B6" t="s">
        <v>20</v>
      </c>
      <c r="C6" s="1">
        <v>30925</v>
      </c>
      <c r="D6" s="1">
        <v>39448</v>
      </c>
      <c r="E6">
        <v>104</v>
      </c>
      <c r="F6">
        <v>23.4</v>
      </c>
      <c r="G6" s="3">
        <f t="shared" si="0"/>
        <v>24</v>
      </c>
      <c r="H6" t="s">
        <v>157</v>
      </c>
    </row>
    <row r="7" spans="1:8" x14ac:dyDescent="0.15">
      <c r="A7">
        <v>1</v>
      </c>
      <c r="B7" t="s">
        <v>20</v>
      </c>
      <c r="C7" s="1">
        <v>30925</v>
      </c>
      <c r="D7" s="1">
        <v>39813</v>
      </c>
      <c r="E7">
        <v>107</v>
      </c>
      <c r="F7">
        <v>23.1</v>
      </c>
      <c r="G7" s="3">
        <f t="shared" si="0"/>
        <v>25</v>
      </c>
      <c r="H7" t="s">
        <v>157</v>
      </c>
    </row>
    <row r="8" spans="1:8" x14ac:dyDescent="0.15">
      <c r="A8">
        <v>1</v>
      </c>
      <c r="B8" t="s">
        <v>20</v>
      </c>
      <c r="C8" s="1">
        <v>30925</v>
      </c>
      <c r="D8" s="1">
        <v>40178</v>
      </c>
      <c r="E8">
        <v>109.5</v>
      </c>
      <c r="F8">
        <v>23.2</v>
      </c>
      <c r="G8" s="3">
        <f t="shared" si="0"/>
        <v>26</v>
      </c>
      <c r="H8" t="s">
        <v>157</v>
      </c>
    </row>
    <row r="9" spans="1:8" x14ac:dyDescent="0.15">
      <c r="A9">
        <v>1</v>
      </c>
      <c r="B9" t="s">
        <v>20</v>
      </c>
      <c r="C9" s="1">
        <v>30925</v>
      </c>
      <c r="D9" s="1">
        <v>40543</v>
      </c>
      <c r="E9">
        <v>108</v>
      </c>
      <c r="G9" s="3">
        <f t="shared" si="0"/>
        <v>27</v>
      </c>
      <c r="H9" t="s">
        <v>157</v>
      </c>
    </row>
    <row r="10" spans="1:8" x14ac:dyDescent="0.15">
      <c r="A10">
        <v>1</v>
      </c>
      <c r="B10" t="s">
        <v>20</v>
      </c>
      <c r="C10" s="6">
        <v>30925</v>
      </c>
      <c r="D10" s="6">
        <v>40908</v>
      </c>
      <c r="E10">
        <v>110</v>
      </c>
      <c r="F10">
        <v>22.5</v>
      </c>
      <c r="G10" s="3">
        <f t="shared" si="0"/>
        <v>28</v>
      </c>
      <c r="H10" t="s">
        <v>157</v>
      </c>
    </row>
    <row r="11" spans="1:8" x14ac:dyDescent="0.15">
      <c r="A11">
        <v>2</v>
      </c>
      <c r="B11" t="s">
        <v>19</v>
      </c>
      <c r="C11" s="1">
        <v>30925</v>
      </c>
      <c r="D11" s="1">
        <v>36521</v>
      </c>
      <c r="E11">
        <v>69</v>
      </c>
      <c r="F11">
        <v>18</v>
      </c>
      <c r="G11">
        <v>15</v>
      </c>
      <c r="H11" t="s">
        <v>157</v>
      </c>
    </row>
    <row r="12" spans="1:8" x14ac:dyDescent="0.15">
      <c r="A12">
        <v>2</v>
      </c>
      <c r="B12" t="s">
        <v>19</v>
      </c>
      <c r="C12" s="1">
        <v>30925</v>
      </c>
      <c r="D12" s="1">
        <v>37501</v>
      </c>
      <c r="E12">
        <v>92</v>
      </c>
      <c r="F12">
        <v>20</v>
      </c>
      <c r="G12">
        <v>18</v>
      </c>
      <c r="H12" t="s">
        <v>157</v>
      </c>
    </row>
    <row r="13" spans="1:8" x14ac:dyDescent="0.15">
      <c r="A13">
        <v>2</v>
      </c>
      <c r="B13" t="s">
        <v>19</v>
      </c>
      <c r="C13" s="1">
        <v>30925</v>
      </c>
      <c r="D13" s="1">
        <v>38717</v>
      </c>
      <c r="E13">
        <v>101</v>
      </c>
      <c r="F13">
        <v>22</v>
      </c>
      <c r="G13" s="3">
        <f t="shared" ref="G13:G19" si="1">YEAR(D13)-YEAR(C13)</f>
        <v>22</v>
      </c>
      <c r="H13" t="s">
        <v>157</v>
      </c>
    </row>
    <row r="14" spans="1:8" x14ac:dyDescent="0.15">
      <c r="A14">
        <v>2</v>
      </c>
      <c r="B14" t="s">
        <v>19</v>
      </c>
      <c r="C14" s="1">
        <v>30925</v>
      </c>
      <c r="D14" s="1">
        <v>39084</v>
      </c>
      <c r="E14">
        <v>100</v>
      </c>
      <c r="F14">
        <v>23.2</v>
      </c>
      <c r="G14" s="3">
        <f t="shared" si="1"/>
        <v>23</v>
      </c>
      <c r="H14" t="s">
        <v>157</v>
      </c>
    </row>
    <row r="15" spans="1:8" x14ac:dyDescent="0.15">
      <c r="A15">
        <v>2</v>
      </c>
      <c r="B15" t="s">
        <v>19</v>
      </c>
      <c r="C15" s="1">
        <v>30925</v>
      </c>
      <c r="D15" s="1">
        <v>39448</v>
      </c>
      <c r="E15">
        <v>102</v>
      </c>
      <c r="F15">
        <v>24</v>
      </c>
      <c r="G15" s="3">
        <f t="shared" si="1"/>
        <v>24</v>
      </c>
      <c r="H15" t="s">
        <v>157</v>
      </c>
    </row>
    <row r="16" spans="1:8" x14ac:dyDescent="0.15">
      <c r="A16">
        <v>2</v>
      </c>
      <c r="B16" t="s">
        <v>19</v>
      </c>
      <c r="C16" s="1">
        <v>30925</v>
      </c>
      <c r="D16" s="1">
        <v>39813</v>
      </c>
      <c r="E16">
        <v>104</v>
      </c>
      <c r="F16">
        <v>24.6</v>
      </c>
      <c r="G16" s="3">
        <f t="shared" si="1"/>
        <v>25</v>
      </c>
      <c r="H16" t="s">
        <v>157</v>
      </c>
    </row>
    <row r="17" spans="1:12" x14ac:dyDescent="0.15">
      <c r="A17">
        <v>2</v>
      </c>
      <c r="B17" t="s">
        <v>19</v>
      </c>
      <c r="C17" s="1">
        <v>30925</v>
      </c>
      <c r="D17" s="1">
        <v>40178</v>
      </c>
      <c r="E17">
        <v>107.5</v>
      </c>
      <c r="F17">
        <v>25.7</v>
      </c>
      <c r="G17" s="3">
        <f t="shared" si="1"/>
        <v>26</v>
      </c>
      <c r="H17" t="s">
        <v>157</v>
      </c>
    </row>
    <row r="18" spans="1:12" x14ac:dyDescent="0.15">
      <c r="A18">
        <v>2</v>
      </c>
      <c r="B18" t="s">
        <v>19</v>
      </c>
      <c r="C18" s="1">
        <v>30925</v>
      </c>
      <c r="D18" s="1">
        <v>40544</v>
      </c>
      <c r="E18">
        <v>109</v>
      </c>
      <c r="G18" s="3">
        <f t="shared" si="1"/>
        <v>27</v>
      </c>
      <c r="H18" t="s">
        <v>157</v>
      </c>
    </row>
    <row r="19" spans="1:12" x14ac:dyDescent="0.15">
      <c r="A19">
        <v>2</v>
      </c>
      <c r="B19" t="s">
        <v>19</v>
      </c>
      <c r="C19" s="6">
        <v>30925</v>
      </c>
      <c r="D19" s="6">
        <v>40908</v>
      </c>
      <c r="E19">
        <v>110</v>
      </c>
      <c r="F19">
        <v>25.2</v>
      </c>
      <c r="G19" s="3">
        <f t="shared" si="1"/>
        <v>28</v>
      </c>
      <c r="H19" t="s">
        <v>157</v>
      </c>
    </row>
    <row r="20" spans="1:12" x14ac:dyDescent="0.15">
      <c r="A20">
        <v>3</v>
      </c>
      <c r="B20" t="s">
        <v>21</v>
      </c>
      <c r="C20" s="1">
        <v>30375</v>
      </c>
      <c r="D20" s="1">
        <v>36521</v>
      </c>
      <c r="E20">
        <v>87</v>
      </c>
      <c r="F20">
        <v>20</v>
      </c>
      <c r="G20">
        <v>16</v>
      </c>
      <c r="H20" t="s">
        <v>157</v>
      </c>
    </row>
    <row r="21" spans="1:12" x14ac:dyDescent="0.15">
      <c r="A21">
        <v>3</v>
      </c>
      <c r="B21" t="s">
        <v>21</v>
      </c>
      <c r="C21" s="1">
        <v>30375</v>
      </c>
      <c r="D21" s="1">
        <v>37501</v>
      </c>
      <c r="E21">
        <v>108</v>
      </c>
      <c r="F21">
        <v>23.5</v>
      </c>
      <c r="G21">
        <v>19</v>
      </c>
      <c r="H21" t="s">
        <v>157</v>
      </c>
    </row>
    <row r="22" spans="1:12" x14ac:dyDescent="0.15">
      <c r="A22">
        <v>3</v>
      </c>
      <c r="B22" t="s">
        <v>21</v>
      </c>
      <c r="C22" s="1">
        <v>30375</v>
      </c>
      <c r="D22" s="1">
        <v>38717</v>
      </c>
      <c r="E22">
        <v>132</v>
      </c>
      <c r="F22">
        <v>27.5</v>
      </c>
      <c r="G22" s="3">
        <f t="shared" ref="G22:G28" si="2">YEAR(D22)-YEAR(C22)</f>
        <v>23</v>
      </c>
      <c r="H22" t="s">
        <v>157</v>
      </c>
    </row>
    <row r="23" spans="1:12" x14ac:dyDescent="0.15">
      <c r="A23">
        <v>3</v>
      </c>
      <c r="B23" t="s">
        <v>21</v>
      </c>
      <c r="C23" s="1">
        <v>30375</v>
      </c>
      <c r="D23" s="1">
        <v>39084</v>
      </c>
      <c r="E23">
        <v>136</v>
      </c>
      <c r="F23">
        <v>25.6</v>
      </c>
      <c r="G23" s="3">
        <f t="shared" si="2"/>
        <v>24</v>
      </c>
      <c r="H23" t="s">
        <v>157</v>
      </c>
    </row>
    <row r="24" spans="1:12" x14ac:dyDescent="0.15">
      <c r="A24">
        <v>3</v>
      </c>
      <c r="B24" t="s">
        <v>21</v>
      </c>
      <c r="C24" s="1">
        <v>30375</v>
      </c>
      <c r="D24" s="1">
        <v>39448</v>
      </c>
      <c r="E24">
        <v>143.5</v>
      </c>
      <c r="F24">
        <v>28.2</v>
      </c>
      <c r="G24" s="3">
        <f t="shared" si="2"/>
        <v>25</v>
      </c>
      <c r="H24" t="s">
        <v>157</v>
      </c>
    </row>
    <row r="25" spans="1:12" x14ac:dyDescent="0.15">
      <c r="A25">
        <v>3</v>
      </c>
      <c r="B25" t="s">
        <v>21</v>
      </c>
      <c r="C25" s="1">
        <v>30375</v>
      </c>
      <c r="D25" s="1">
        <v>39813</v>
      </c>
      <c r="E25">
        <v>150.5</v>
      </c>
      <c r="F25">
        <v>28.5</v>
      </c>
      <c r="G25" s="3">
        <f t="shared" si="2"/>
        <v>26</v>
      </c>
      <c r="H25" t="s">
        <v>157</v>
      </c>
    </row>
    <row r="26" spans="1:12" x14ac:dyDescent="0.15">
      <c r="A26">
        <v>3</v>
      </c>
      <c r="B26" t="s">
        <v>21</v>
      </c>
      <c r="C26" s="1">
        <v>30375</v>
      </c>
      <c r="D26" s="1">
        <v>40178</v>
      </c>
      <c r="E26">
        <v>155</v>
      </c>
      <c r="F26">
        <v>29.5</v>
      </c>
      <c r="G26" s="3">
        <f t="shared" si="2"/>
        <v>27</v>
      </c>
      <c r="H26" t="s">
        <v>157</v>
      </c>
    </row>
    <row r="27" spans="1:12" x14ac:dyDescent="0.15">
      <c r="A27">
        <v>3</v>
      </c>
      <c r="B27" t="s">
        <v>21</v>
      </c>
      <c r="C27" s="1">
        <v>30375</v>
      </c>
      <c r="D27" s="1">
        <v>40545</v>
      </c>
      <c r="E27">
        <v>157</v>
      </c>
      <c r="G27" s="3">
        <f t="shared" si="2"/>
        <v>28</v>
      </c>
      <c r="H27" t="s">
        <v>157</v>
      </c>
    </row>
    <row r="28" spans="1:12" x14ac:dyDescent="0.15">
      <c r="A28">
        <v>3</v>
      </c>
      <c r="B28" t="s">
        <v>21</v>
      </c>
      <c r="C28" s="6">
        <v>30375</v>
      </c>
      <c r="D28" s="6">
        <v>40908</v>
      </c>
      <c r="E28">
        <v>165</v>
      </c>
      <c r="F28">
        <v>32.1</v>
      </c>
      <c r="G28" s="3">
        <f t="shared" si="2"/>
        <v>29</v>
      </c>
      <c r="H28" t="s">
        <v>157</v>
      </c>
    </row>
    <row r="29" spans="1:12" x14ac:dyDescent="0.15">
      <c r="A29">
        <v>4</v>
      </c>
      <c r="B29" t="s">
        <v>22</v>
      </c>
      <c r="C29" s="1">
        <v>30375</v>
      </c>
      <c r="D29" s="1">
        <v>36521</v>
      </c>
      <c r="E29">
        <v>79</v>
      </c>
      <c r="F29">
        <v>18</v>
      </c>
      <c r="G29">
        <v>16</v>
      </c>
      <c r="H29" t="s">
        <v>157</v>
      </c>
    </row>
    <row r="30" spans="1:12" x14ac:dyDescent="0.15">
      <c r="A30">
        <v>4</v>
      </c>
      <c r="B30" t="s">
        <v>22</v>
      </c>
      <c r="C30" s="1">
        <v>30375</v>
      </c>
      <c r="D30" s="1">
        <v>37501</v>
      </c>
      <c r="E30">
        <v>90</v>
      </c>
      <c r="F30">
        <v>20.7</v>
      </c>
      <c r="G30">
        <v>19</v>
      </c>
      <c r="H30" t="s">
        <v>157</v>
      </c>
    </row>
    <row r="31" spans="1:12" x14ac:dyDescent="0.15">
      <c r="A31">
        <v>4</v>
      </c>
      <c r="B31" t="s">
        <v>22</v>
      </c>
      <c r="C31" s="1">
        <v>30375</v>
      </c>
      <c r="D31" s="1">
        <v>38717</v>
      </c>
      <c r="E31">
        <v>97</v>
      </c>
      <c r="F31">
        <v>22.2</v>
      </c>
      <c r="G31" s="3">
        <f t="shared" ref="G31:G61" si="3">YEAR(D31)-YEAR(C31)</f>
        <v>23</v>
      </c>
      <c r="H31" t="s">
        <v>157</v>
      </c>
    </row>
    <row r="32" spans="1:12" x14ac:dyDescent="0.15">
      <c r="A32">
        <v>4</v>
      </c>
      <c r="B32" t="s">
        <v>22</v>
      </c>
      <c r="C32" s="1">
        <v>30375</v>
      </c>
      <c r="D32" s="1">
        <v>39084</v>
      </c>
      <c r="E32">
        <v>97.5</v>
      </c>
      <c r="F32">
        <v>23.4</v>
      </c>
      <c r="G32" s="3">
        <f t="shared" si="3"/>
        <v>24</v>
      </c>
      <c r="H32" t="s">
        <v>157</v>
      </c>
      <c r="K32">
        <f>L32/(2*3.14)</f>
        <v>0.23885350318471338</v>
      </c>
      <c r="L32">
        <f>L33/100</f>
        <v>1.5</v>
      </c>
    </row>
    <row r="33" spans="1:13" x14ac:dyDescent="0.15">
      <c r="A33">
        <v>4</v>
      </c>
      <c r="B33" t="s">
        <v>22</v>
      </c>
      <c r="C33" s="1">
        <v>30375</v>
      </c>
      <c r="D33" s="1">
        <v>39448</v>
      </c>
      <c r="E33">
        <v>99</v>
      </c>
      <c r="F33">
        <v>23.7</v>
      </c>
      <c r="G33" s="3">
        <f t="shared" si="3"/>
        <v>25</v>
      </c>
      <c r="H33" t="s">
        <v>157</v>
      </c>
      <c r="J33">
        <f>K33^2</f>
        <v>5.7050995983609881E-2</v>
      </c>
      <c r="K33">
        <f>L33/(2*3.14*100)</f>
        <v>0.23885350318471338</v>
      </c>
      <c r="L33">
        <v>150</v>
      </c>
      <c r="M33" t="s">
        <v>212</v>
      </c>
    </row>
    <row r="34" spans="1:13" x14ac:dyDescent="0.15">
      <c r="A34">
        <v>4</v>
      </c>
      <c r="B34" t="s">
        <v>22</v>
      </c>
      <c r="C34" s="1">
        <v>30375</v>
      </c>
      <c r="D34" s="1">
        <v>39813</v>
      </c>
      <c r="E34">
        <v>100</v>
      </c>
      <c r="F34">
        <v>25.1</v>
      </c>
      <c r="G34" s="3">
        <f t="shared" si="3"/>
        <v>26</v>
      </c>
      <c r="H34" t="s">
        <v>157</v>
      </c>
      <c r="J34">
        <f>J33*3.14</f>
        <v>0.17914012738853505</v>
      </c>
      <c r="L34">
        <v>25</v>
      </c>
      <c r="M34" t="s">
        <v>213</v>
      </c>
    </row>
    <row r="35" spans="1:13" x14ac:dyDescent="0.15">
      <c r="A35">
        <v>4</v>
      </c>
      <c r="B35" t="s">
        <v>22</v>
      </c>
      <c r="C35" s="1">
        <v>30375</v>
      </c>
      <c r="D35" s="1">
        <v>40178</v>
      </c>
      <c r="E35">
        <v>102.5</v>
      </c>
      <c r="F35">
        <v>25.2</v>
      </c>
      <c r="G35" s="3">
        <f t="shared" si="3"/>
        <v>27</v>
      </c>
      <c r="H35" t="s">
        <v>157</v>
      </c>
      <c r="K35">
        <f>1/3*3.14*L34*K33^2</f>
        <v>1.4928343949044585</v>
      </c>
      <c r="L35" t="s">
        <v>214</v>
      </c>
    </row>
    <row r="36" spans="1:13" x14ac:dyDescent="0.15">
      <c r="A36">
        <v>4</v>
      </c>
      <c r="B36" t="s">
        <v>22</v>
      </c>
      <c r="C36" s="1">
        <v>30375</v>
      </c>
      <c r="D36" s="1">
        <v>40546</v>
      </c>
      <c r="E36">
        <v>103</v>
      </c>
      <c r="G36" s="3">
        <f t="shared" si="3"/>
        <v>28</v>
      </c>
      <c r="H36" t="s">
        <v>157</v>
      </c>
      <c r="K36">
        <f>K35*0.6</f>
        <v>0.8957006369426751</v>
      </c>
      <c r="L36" t="s">
        <v>215</v>
      </c>
    </row>
    <row r="37" spans="1:13" x14ac:dyDescent="0.15">
      <c r="A37">
        <v>4</v>
      </c>
      <c r="B37" t="s">
        <v>22</v>
      </c>
      <c r="C37" s="6">
        <v>30375</v>
      </c>
      <c r="D37" s="6">
        <v>40908</v>
      </c>
      <c r="E37">
        <v>104</v>
      </c>
      <c r="F37">
        <v>26.4</v>
      </c>
      <c r="G37" s="3">
        <f t="shared" si="3"/>
        <v>29</v>
      </c>
      <c r="H37" t="s">
        <v>157</v>
      </c>
    </row>
    <row r="38" spans="1:13" x14ac:dyDescent="0.15">
      <c r="A38">
        <v>5</v>
      </c>
      <c r="B38" t="s">
        <v>150</v>
      </c>
      <c r="C38" s="1">
        <v>30925</v>
      </c>
      <c r="D38" s="1">
        <v>39084</v>
      </c>
      <c r="E38">
        <v>103</v>
      </c>
      <c r="F38">
        <v>24.7</v>
      </c>
      <c r="G38" s="3">
        <f t="shared" si="3"/>
        <v>23</v>
      </c>
      <c r="H38" t="s">
        <v>157</v>
      </c>
    </row>
    <row r="39" spans="1:13" x14ac:dyDescent="0.15">
      <c r="A39">
        <v>5</v>
      </c>
      <c r="B39" t="s">
        <v>150</v>
      </c>
      <c r="C39" s="1">
        <v>30925</v>
      </c>
      <c r="D39" s="1">
        <v>39448</v>
      </c>
      <c r="E39">
        <v>104</v>
      </c>
      <c r="F39">
        <v>24.4</v>
      </c>
      <c r="G39" s="3">
        <f t="shared" si="3"/>
        <v>24</v>
      </c>
      <c r="H39" t="s">
        <v>157</v>
      </c>
    </row>
    <row r="40" spans="1:13" x14ac:dyDescent="0.15">
      <c r="A40">
        <v>5</v>
      </c>
      <c r="B40" t="s">
        <v>150</v>
      </c>
      <c r="C40" s="1">
        <v>30925</v>
      </c>
      <c r="D40" s="1">
        <v>39813</v>
      </c>
      <c r="E40">
        <v>112</v>
      </c>
      <c r="F40">
        <v>25.3</v>
      </c>
      <c r="G40" s="3">
        <f t="shared" si="3"/>
        <v>25</v>
      </c>
      <c r="H40" t="s">
        <v>157</v>
      </c>
    </row>
    <row r="41" spans="1:13" x14ac:dyDescent="0.15">
      <c r="A41">
        <v>5</v>
      </c>
      <c r="B41" t="s">
        <v>150</v>
      </c>
      <c r="C41" s="1">
        <v>30925</v>
      </c>
      <c r="D41" s="1">
        <v>40178</v>
      </c>
      <c r="E41">
        <v>114</v>
      </c>
      <c r="F41">
        <v>26.1</v>
      </c>
      <c r="G41" s="3">
        <f t="shared" si="3"/>
        <v>26</v>
      </c>
      <c r="H41" t="s">
        <v>157</v>
      </c>
    </row>
    <row r="42" spans="1:13" x14ac:dyDescent="0.15">
      <c r="A42">
        <v>5</v>
      </c>
      <c r="B42" t="s">
        <v>150</v>
      </c>
      <c r="C42" s="1">
        <v>30925</v>
      </c>
      <c r="D42" s="1">
        <v>40547</v>
      </c>
      <c r="E42">
        <v>117</v>
      </c>
      <c r="G42" s="3">
        <f t="shared" si="3"/>
        <v>27</v>
      </c>
      <c r="H42" t="s">
        <v>157</v>
      </c>
    </row>
    <row r="43" spans="1:13" x14ac:dyDescent="0.15">
      <c r="A43">
        <v>5</v>
      </c>
      <c r="B43" t="s">
        <v>150</v>
      </c>
      <c r="C43" s="6">
        <v>30925</v>
      </c>
      <c r="D43" s="6">
        <v>40908</v>
      </c>
      <c r="E43">
        <v>124</v>
      </c>
      <c r="F43">
        <v>28</v>
      </c>
      <c r="G43" s="3">
        <f t="shared" si="3"/>
        <v>28</v>
      </c>
      <c r="H43" t="s">
        <v>157</v>
      </c>
    </row>
    <row r="44" spans="1:13" x14ac:dyDescent="0.15">
      <c r="A44">
        <v>6</v>
      </c>
      <c r="B44" t="s">
        <v>151</v>
      </c>
      <c r="C44" s="1">
        <v>30925</v>
      </c>
      <c r="D44" s="1">
        <v>39084</v>
      </c>
      <c r="E44">
        <v>126</v>
      </c>
      <c r="F44">
        <v>24</v>
      </c>
      <c r="G44" s="3">
        <f t="shared" si="3"/>
        <v>23</v>
      </c>
      <c r="H44" t="s">
        <v>157</v>
      </c>
    </row>
    <row r="45" spans="1:13" x14ac:dyDescent="0.15">
      <c r="A45">
        <v>6</v>
      </c>
      <c r="B45" t="s">
        <v>151</v>
      </c>
      <c r="C45" s="1">
        <v>30925</v>
      </c>
      <c r="D45" s="1">
        <v>39448</v>
      </c>
      <c r="E45">
        <v>134</v>
      </c>
      <c r="F45">
        <v>24.3</v>
      </c>
      <c r="G45" s="3">
        <f t="shared" si="3"/>
        <v>24</v>
      </c>
      <c r="H45" t="s">
        <v>157</v>
      </c>
    </row>
    <row r="46" spans="1:13" x14ac:dyDescent="0.15">
      <c r="A46">
        <v>6</v>
      </c>
      <c r="B46" t="s">
        <v>151</v>
      </c>
      <c r="C46" s="1">
        <v>30925</v>
      </c>
      <c r="D46" s="1">
        <v>39813</v>
      </c>
      <c r="E46">
        <v>141</v>
      </c>
      <c r="F46">
        <v>24</v>
      </c>
      <c r="G46" s="3">
        <f t="shared" si="3"/>
        <v>25</v>
      </c>
      <c r="H46" t="s">
        <v>157</v>
      </c>
    </row>
    <row r="47" spans="1:13" x14ac:dyDescent="0.15">
      <c r="A47">
        <v>6</v>
      </c>
      <c r="B47" t="s">
        <v>151</v>
      </c>
      <c r="C47" s="1">
        <v>30925</v>
      </c>
      <c r="D47" s="1">
        <v>40178</v>
      </c>
      <c r="E47">
        <v>142</v>
      </c>
      <c r="F47">
        <v>26</v>
      </c>
      <c r="G47" s="3">
        <f t="shared" si="3"/>
        <v>26</v>
      </c>
      <c r="H47" t="s">
        <v>157</v>
      </c>
    </row>
    <row r="48" spans="1:13" x14ac:dyDescent="0.15">
      <c r="A48">
        <v>6</v>
      </c>
      <c r="B48" t="s">
        <v>151</v>
      </c>
      <c r="C48" s="1">
        <v>30925</v>
      </c>
      <c r="D48" s="1">
        <v>40548</v>
      </c>
      <c r="E48">
        <v>141</v>
      </c>
      <c r="G48" s="3">
        <f t="shared" si="3"/>
        <v>27</v>
      </c>
      <c r="H48" t="s">
        <v>157</v>
      </c>
    </row>
    <row r="49" spans="1:8" x14ac:dyDescent="0.15">
      <c r="A49">
        <v>6</v>
      </c>
      <c r="B49" t="s">
        <v>151</v>
      </c>
      <c r="C49" s="6">
        <v>30925</v>
      </c>
      <c r="D49" s="6">
        <v>40908</v>
      </c>
      <c r="E49">
        <v>150</v>
      </c>
      <c r="F49">
        <v>26.7</v>
      </c>
      <c r="G49" s="3">
        <f t="shared" si="3"/>
        <v>28</v>
      </c>
      <c r="H49" t="s">
        <v>157</v>
      </c>
    </row>
    <row r="50" spans="1:8" x14ac:dyDescent="0.15">
      <c r="A50">
        <v>7</v>
      </c>
      <c r="B50" t="s">
        <v>152</v>
      </c>
      <c r="C50" s="1">
        <v>30925</v>
      </c>
      <c r="D50" s="1">
        <v>39084</v>
      </c>
      <c r="E50">
        <v>77</v>
      </c>
      <c r="F50">
        <v>19.5</v>
      </c>
      <c r="G50" s="3">
        <f t="shared" si="3"/>
        <v>23</v>
      </c>
      <c r="H50" t="s">
        <v>157</v>
      </c>
    </row>
    <row r="51" spans="1:8" x14ac:dyDescent="0.15">
      <c r="A51">
        <v>7</v>
      </c>
      <c r="B51" t="s">
        <v>152</v>
      </c>
      <c r="C51" s="1">
        <v>30925</v>
      </c>
      <c r="D51" s="1">
        <v>39448</v>
      </c>
      <c r="E51">
        <v>76</v>
      </c>
      <c r="F51">
        <v>18.899999999999999</v>
      </c>
      <c r="G51" s="3">
        <f t="shared" si="3"/>
        <v>24</v>
      </c>
      <c r="H51" t="s">
        <v>157</v>
      </c>
    </row>
    <row r="52" spans="1:8" x14ac:dyDescent="0.15">
      <c r="A52">
        <v>7</v>
      </c>
      <c r="B52" t="s">
        <v>152</v>
      </c>
      <c r="C52" s="1">
        <v>30925</v>
      </c>
      <c r="D52" s="1">
        <v>39813</v>
      </c>
      <c r="E52">
        <v>79.5</v>
      </c>
      <c r="F52">
        <v>19.2</v>
      </c>
      <c r="G52" s="3">
        <f t="shared" si="3"/>
        <v>25</v>
      </c>
      <c r="H52" t="s">
        <v>157</v>
      </c>
    </row>
    <row r="53" spans="1:8" x14ac:dyDescent="0.15">
      <c r="A53">
        <v>7</v>
      </c>
      <c r="B53" t="s">
        <v>152</v>
      </c>
      <c r="C53" s="1">
        <v>30925</v>
      </c>
      <c r="D53" s="1">
        <v>40178</v>
      </c>
      <c r="E53">
        <v>80</v>
      </c>
      <c r="F53">
        <v>20.3</v>
      </c>
      <c r="G53" s="3">
        <f t="shared" si="3"/>
        <v>26</v>
      </c>
      <c r="H53" t="s">
        <v>157</v>
      </c>
    </row>
    <row r="54" spans="1:8" x14ac:dyDescent="0.15">
      <c r="A54">
        <v>7</v>
      </c>
      <c r="B54" t="s">
        <v>152</v>
      </c>
      <c r="C54" s="1">
        <v>30925</v>
      </c>
      <c r="D54" s="1">
        <v>40549</v>
      </c>
      <c r="E54">
        <v>80</v>
      </c>
      <c r="G54" s="3">
        <f t="shared" si="3"/>
        <v>27</v>
      </c>
      <c r="H54" t="s">
        <v>157</v>
      </c>
    </row>
    <row r="55" spans="1:8" x14ac:dyDescent="0.15">
      <c r="A55">
        <v>7</v>
      </c>
      <c r="B55" t="s">
        <v>152</v>
      </c>
      <c r="C55" s="6">
        <v>30925</v>
      </c>
      <c r="D55" s="6">
        <v>40908</v>
      </c>
      <c r="E55">
        <v>81</v>
      </c>
      <c r="F55">
        <v>22.5</v>
      </c>
      <c r="G55" s="3">
        <f t="shared" si="3"/>
        <v>28</v>
      </c>
      <c r="H55" t="s">
        <v>157</v>
      </c>
    </row>
    <row r="56" spans="1:8" x14ac:dyDescent="0.15">
      <c r="A56">
        <v>8</v>
      </c>
      <c r="B56" t="s">
        <v>149</v>
      </c>
      <c r="C56" s="1">
        <v>35246</v>
      </c>
      <c r="D56" s="1">
        <v>39084</v>
      </c>
      <c r="E56">
        <v>31</v>
      </c>
      <c r="F56">
        <v>12.1</v>
      </c>
      <c r="G56" s="3">
        <f t="shared" si="3"/>
        <v>11</v>
      </c>
      <c r="H56" t="s">
        <v>159</v>
      </c>
    </row>
    <row r="57" spans="1:8" x14ac:dyDescent="0.15">
      <c r="A57">
        <v>8</v>
      </c>
      <c r="B57" t="s">
        <v>149</v>
      </c>
      <c r="C57" s="1">
        <v>35246</v>
      </c>
      <c r="D57" s="1">
        <v>39448</v>
      </c>
      <c r="E57">
        <v>36</v>
      </c>
      <c r="F57">
        <v>12.4</v>
      </c>
      <c r="G57" s="3">
        <f t="shared" si="3"/>
        <v>12</v>
      </c>
      <c r="H57" t="s">
        <v>159</v>
      </c>
    </row>
    <row r="58" spans="1:8" x14ac:dyDescent="0.15">
      <c r="A58">
        <v>8</v>
      </c>
      <c r="B58" t="s">
        <v>149</v>
      </c>
      <c r="C58" s="1">
        <v>35246</v>
      </c>
      <c r="D58" s="1">
        <v>39813</v>
      </c>
      <c r="E58">
        <v>36.5</v>
      </c>
      <c r="F58">
        <v>12.8</v>
      </c>
      <c r="G58" s="3">
        <f t="shared" si="3"/>
        <v>13</v>
      </c>
      <c r="H58" t="s">
        <v>159</v>
      </c>
    </row>
    <row r="59" spans="1:8" x14ac:dyDescent="0.15">
      <c r="A59">
        <v>8</v>
      </c>
      <c r="B59" t="s">
        <v>149</v>
      </c>
      <c r="C59" s="1">
        <v>35246</v>
      </c>
      <c r="D59" s="1">
        <v>40178</v>
      </c>
      <c r="E59">
        <v>38.5</v>
      </c>
      <c r="F59">
        <v>13.5</v>
      </c>
      <c r="G59" s="3">
        <f t="shared" si="3"/>
        <v>14</v>
      </c>
      <c r="H59" t="s">
        <v>159</v>
      </c>
    </row>
    <row r="60" spans="1:8" x14ac:dyDescent="0.15">
      <c r="A60">
        <v>8</v>
      </c>
      <c r="B60" t="s">
        <v>149</v>
      </c>
      <c r="C60" s="1">
        <v>35246</v>
      </c>
      <c r="D60" s="1">
        <v>40550</v>
      </c>
      <c r="E60">
        <v>41</v>
      </c>
      <c r="F60">
        <v>14.2</v>
      </c>
      <c r="G60" s="3">
        <f t="shared" si="3"/>
        <v>15</v>
      </c>
      <c r="H60" t="s">
        <v>159</v>
      </c>
    </row>
    <row r="61" spans="1:8" x14ac:dyDescent="0.15">
      <c r="A61">
        <v>8</v>
      </c>
      <c r="B61" t="s">
        <v>149</v>
      </c>
      <c r="C61" s="6">
        <v>35246</v>
      </c>
      <c r="D61" s="6">
        <v>40908</v>
      </c>
      <c r="E61">
        <v>44</v>
      </c>
      <c r="F61">
        <v>15.6</v>
      </c>
      <c r="G61" s="3">
        <f t="shared" si="3"/>
        <v>16</v>
      </c>
      <c r="H61" t="s">
        <v>159</v>
      </c>
    </row>
    <row r="62" spans="1:8" x14ac:dyDescent="0.15">
      <c r="C62" s="1"/>
      <c r="D62" s="1"/>
    </row>
    <row r="63" spans="1:8" x14ac:dyDescent="0.15">
      <c r="C63" s="1"/>
      <c r="D63" s="1"/>
    </row>
    <row r="64" spans="1:8" x14ac:dyDescent="0.15">
      <c r="C64" s="1"/>
      <c r="D64" s="1"/>
    </row>
    <row r="65" spans="3:4" x14ac:dyDescent="0.15">
      <c r="C65" s="1"/>
      <c r="D65" s="1"/>
    </row>
    <row r="66" spans="3:4" x14ac:dyDescent="0.15">
      <c r="C66" s="1"/>
      <c r="D66" s="1"/>
    </row>
  </sheetData>
  <sortState ref="A2:H61">
    <sortCondition ref="A42"/>
  </sortState>
  <phoneticPr fontId="2" type="noConversion"/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girths</vt:lpstr>
      <vt:lpstr>repeats (2)</vt:lpstr>
      <vt:lpstr>single trees repeat</vt:lpstr>
    </vt:vector>
  </TitlesOfParts>
  <Company>Unimelb Botany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Vesk</dc:creator>
  <cp:lastModifiedBy>Peter Vesk</cp:lastModifiedBy>
  <cp:lastPrinted>2016-01-05T00:43:07Z</cp:lastPrinted>
  <dcterms:created xsi:type="dcterms:W3CDTF">2010-01-05T06:56:13Z</dcterms:created>
  <dcterms:modified xsi:type="dcterms:W3CDTF">2017-07-14T12:18:24Z</dcterms:modified>
</cp:coreProperties>
</file>