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rduino\ZigBeeHomeAutomation\docs\"/>
    </mc:Choice>
  </mc:AlternateContent>
  <xr:revisionPtr revIDLastSave="0" documentId="8_{4789B802-AAB4-4C10-A76A-48FA2694D498}" xr6:coauthVersionLast="47" xr6:coauthVersionMax="47" xr10:uidLastSave="{00000000-0000-0000-0000-000000000000}"/>
  <bookViews>
    <workbookView xWindow="-28898" yWindow="-98" windowWidth="28996" windowHeight="16395" xr2:uid="{F97249A1-58EA-4EC5-8435-C1506961B112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2" i="1"/>
  <c r="H8" i="1"/>
  <c r="H9" i="1"/>
  <c r="H10" i="1"/>
  <c r="H11" i="1"/>
  <c r="H20" i="1"/>
  <c r="H21" i="1"/>
  <c r="H22" i="1"/>
  <c r="H23" i="1"/>
  <c r="H32" i="1"/>
  <c r="H33" i="1"/>
  <c r="H34" i="1"/>
  <c r="H35" i="1"/>
  <c r="H44" i="1"/>
  <c r="H45" i="1"/>
  <c r="H46" i="1"/>
  <c r="H47" i="1"/>
  <c r="H56" i="1"/>
  <c r="H57" i="1"/>
  <c r="H2" i="1"/>
  <c r="D3" i="1"/>
  <c r="H3" i="1" s="1"/>
  <c r="D4" i="1"/>
  <c r="H4" i="1" s="1"/>
  <c r="D5" i="1"/>
  <c r="H5" i="1" s="1"/>
  <c r="D6" i="1"/>
  <c r="H6" i="1" s="1"/>
  <c r="D7" i="1"/>
  <c r="H7" i="1" s="1"/>
  <c r="D8" i="1"/>
  <c r="D9" i="1"/>
  <c r="D10" i="1"/>
  <c r="D11" i="1"/>
  <c r="D12" i="1"/>
  <c r="H12" i="1" s="1"/>
  <c r="D13" i="1"/>
  <c r="H13" i="1" s="1"/>
  <c r="D14" i="1"/>
  <c r="H14" i="1" s="1"/>
  <c r="D15" i="1"/>
  <c r="H15" i="1" s="1"/>
  <c r="D16" i="1"/>
  <c r="H16" i="1" s="1"/>
  <c r="D17" i="1"/>
  <c r="H17" i="1" s="1"/>
  <c r="D18" i="1"/>
  <c r="H18" i="1" s="1"/>
  <c r="D19" i="1"/>
  <c r="H19" i="1" s="1"/>
  <c r="D20" i="1"/>
  <c r="D21" i="1"/>
  <c r="D22" i="1"/>
  <c r="D23" i="1"/>
  <c r="D24" i="1"/>
  <c r="H24" i="1" s="1"/>
  <c r="D25" i="1"/>
  <c r="H25" i="1" s="1"/>
  <c r="D26" i="1"/>
  <c r="H26" i="1" s="1"/>
  <c r="D27" i="1"/>
  <c r="H27" i="1" s="1"/>
  <c r="D28" i="1"/>
  <c r="H28" i="1" s="1"/>
  <c r="D29" i="1"/>
  <c r="H29" i="1" s="1"/>
  <c r="D30" i="1"/>
  <c r="H30" i="1" s="1"/>
  <c r="D31" i="1"/>
  <c r="H31" i="1" s="1"/>
  <c r="D32" i="1"/>
  <c r="D33" i="1"/>
  <c r="D34" i="1"/>
  <c r="D35" i="1"/>
  <c r="D36" i="1"/>
  <c r="H36" i="1" s="1"/>
  <c r="D37" i="1"/>
  <c r="H37" i="1" s="1"/>
  <c r="D38" i="1"/>
  <c r="H38" i="1" s="1"/>
  <c r="D39" i="1"/>
  <c r="H39" i="1" s="1"/>
  <c r="D40" i="1"/>
  <c r="H40" i="1" s="1"/>
  <c r="D41" i="1"/>
  <c r="H41" i="1" s="1"/>
  <c r="D42" i="1"/>
  <c r="H42" i="1" s="1"/>
  <c r="D43" i="1"/>
  <c r="H43" i="1" s="1"/>
  <c r="D44" i="1"/>
  <c r="D45" i="1"/>
  <c r="D46" i="1"/>
  <c r="D47" i="1"/>
  <c r="D48" i="1"/>
  <c r="H48" i="1" s="1"/>
  <c r="D49" i="1"/>
  <c r="H49" i="1" s="1"/>
  <c r="D50" i="1"/>
  <c r="H50" i="1" s="1"/>
  <c r="D51" i="1"/>
  <c r="H51" i="1" s="1"/>
  <c r="D52" i="1"/>
  <c r="H52" i="1" s="1"/>
  <c r="D53" i="1"/>
  <c r="H53" i="1" s="1"/>
  <c r="D54" i="1"/>
  <c r="H54" i="1" s="1"/>
  <c r="D55" i="1"/>
  <c r="H55" i="1" s="1"/>
  <c r="D56" i="1"/>
  <c r="D57" i="1"/>
  <c r="D2" i="1"/>
</calcChain>
</file>

<file path=xl/sharedStrings.xml><?xml version="1.0" encoding="utf-8"?>
<sst xmlns="http://schemas.openxmlformats.org/spreadsheetml/2006/main" count="330" uniqueCount="217">
  <si>
    <t>nodata</t>
  </si>
  <si>
    <t>0x00</t>
  </si>
  <si>
    <t>-</t>
  </si>
  <si>
    <t>data8</t>
  </si>
  <si>
    <t>0x08</t>
  </si>
  <si>
    <t>data16</t>
  </si>
  <si>
    <t>0x09</t>
  </si>
  <si>
    <t>data24</t>
  </si>
  <si>
    <t>0x0a</t>
  </si>
  <si>
    <t>data32</t>
  </si>
  <si>
    <t>0x0b</t>
  </si>
  <si>
    <t>data40</t>
  </si>
  <si>
    <t>0x0c</t>
  </si>
  <si>
    <t>data48</t>
  </si>
  <si>
    <t>0x0d</t>
  </si>
  <si>
    <t>data56</t>
  </si>
  <si>
    <t>0x0e</t>
  </si>
  <si>
    <t>data64</t>
  </si>
  <si>
    <t>0x0f</t>
  </si>
  <si>
    <t>bool</t>
  </si>
  <si>
    <t>0x10</t>
  </si>
  <si>
    <t>0xff</t>
  </si>
  <si>
    <t>map8</t>
  </si>
  <si>
    <t>0x18</t>
  </si>
  <si>
    <t>map16</t>
  </si>
  <si>
    <t>0x19</t>
  </si>
  <si>
    <t>map24</t>
  </si>
  <si>
    <t>0x1a</t>
  </si>
  <si>
    <t>map32</t>
  </si>
  <si>
    <t>0x1b</t>
  </si>
  <si>
    <t>map40</t>
  </si>
  <si>
    <t>0x1c</t>
  </si>
  <si>
    <t>map48</t>
  </si>
  <si>
    <t>0x1d</t>
  </si>
  <si>
    <t>map56</t>
  </si>
  <si>
    <t>0x1e</t>
  </si>
  <si>
    <t>map64</t>
  </si>
  <si>
    <t>0x1f</t>
  </si>
  <si>
    <t>uint8</t>
  </si>
  <si>
    <t>0x20</t>
  </si>
  <si>
    <t>uint16</t>
  </si>
  <si>
    <t>0x21</t>
  </si>
  <si>
    <t>0xffff</t>
  </si>
  <si>
    <t>uint24</t>
  </si>
  <si>
    <t>0x22</t>
  </si>
  <si>
    <t>0xffffff</t>
  </si>
  <si>
    <t>uint32</t>
  </si>
  <si>
    <t>0x23</t>
  </si>
  <si>
    <t>0xffffffff</t>
  </si>
  <si>
    <t>uint40</t>
  </si>
  <si>
    <t>0x24</t>
  </si>
  <si>
    <t>0xffffffffff</t>
  </si>
  <si>
    <t>uint48</t>
  </si>
  <si>
    <t>0x25</t>
  </si>
  <si>
    <t>0xffffffffffff</t>
  </si>
  <si>
    <t>uint56</t>
  </si>
  <si>
    <t>0x26</t>
  </si>
  <si>
    <t>0xffffffffffffff</t>
  </si>
  <si>
    <t>uint64</t>
  </si>
  <si>
    <t>0x27</t>
  </si>
  <si>
    <t>0xffffffffffffffff</t>
  </si>
  <si>
    <t>int8</t>
  </si>
  <si>
    <t>0x28</t>
  </si>
  <si>
    <t>0x80</t>
  </si>
  <si>
    <t>int16</t>
  </si>
  <si>
    <t>0x29</t>
  </si>
  <si>
    <t>0x8000</t>
  </si>
  <si>
    <t>int24</t>
  </si>
  <si>
    <t>0x2a</t>
  </si>
  <si>
    <t>0x800000</t>
  </si>
  <si>
    <t>int32</t>
  </si>
  <si>
    <t>0x2b</t>
  </si>
  <si>
    <t>0x80000000</t>
  </si>
  <si>
    <t>int40</t>
  </si>
  <si>
    <t>0x2c</t>
  </si>
  <si>
    <t>0x8000000000</t>
  </si>
  <si>
    <t>int48</t>
  </si>
  <si>
    <t>0x2d</t>
  </si>
  <si>
    <t>0x800000000000</t>
  </si>
  <si>
    <t>int56</t>
  </si>
  <si>
    <t>0x2e</t>
  </si>
  <si>
    <t>0x80000000000000</t>
  </si>
  <si>
    <t>int64</t>
  </si>
  <si>
    <t>0x2f</t>
  </si>
  <si>
    <t>0x8000000000000000</t>
  </si>
  <si>
    <t>enum8</t>
  </si>
  <si>
    <t>0x30</t>
  </si>
  <si>
    <t>enum16</t>
  </si>
  <si>
    <t>0x31</t>
  </si>
  <si>
    <t>semi</t>
  </si>
  <si>
    <t>0x38</t>
  </si>
  <si>
    <t>Single</t>
  </si>
  <si>
    <t>single</t>
  </si>
  <si>
    <t>0x39</t>
  </si>
  <si>
    <t>Double</t>
  </si>
  <si>
    <t>double</t>
  </si>
  <si>
    <t>0x3a</t>
  </si>
  <si>
    <t>string</t>
  </si>
  <si>
    <t>octstr</t>
  </si>
  <si>
    <t>0x41</t>
  </si>
  <si>
    <t>0x42</t>
  </si>
  <si>
    <t>octstr16</t>
  </si>
  <si>
    <t>0x43</t>
  </si>
  <si>
    <t>string16</t>
  </si>
  <si>
    <t>0x44</t>
  </si>
  <si>
    <t>Array</t>
  </si>
  <si>
    <t>array</t>
  </si>
  <si>
    <t>0x48</t>
  </si>
  <si>
    <t>struct</t>
  </si>
  <si>
    <t>0x4c</t>
  </si>
  <si>
    <t>Set</t>
  </si>
  <si>
    <t>set</t>
  </si>
  <si>
    <t>0x50</t>
  </si>
  <si>
    <t>Bag</t>
  </si>
  <si>
    <t>bag</t>
  </si>
  <si>
    <t>0x51</t>
  </si>
  <si>
    <t>ToD</t>
  </si>
  <si>
    <t>0xe0</t>
  </si>
  <si>
    <t>Date</t>
  </si>
  <si>
    <t>date</t>
  </si>
  <si>
    <t>0xe1</t>
  </si>
  <si>
    <t>UTC</t>
  </si>
  <si>
    <t>0xe2</t>
  </si>
  <si>
    <t>clusterId</t>
  </si>
  <si>
    <t>0xe8</t>
  </si>
  <si>
    <t>attribId</t>
  </si>
  <si>
    <t>0xe9</t>
  </si>
  <si>
    <t>bacOID</t>
  </si>
  <si>
    <t>0xea</t>
  </si>
  <si>
    <t>EUI64</t>
  </si>
  <si>
    <t>0xf0</t>
  </si>
  <si>
    <t>key128</t>
  </si>
  <si>
    <t>0xf1</t>
  </si>
  <si>
    <t>unk</t>
  </si>
  <si>
    <t>NaN</t>
  </si>
  <si>
    <t>uint8_t</t>
  </si>
  <si>
    <t>uint16_t</t>
  </si>
  <si>
    <t>uint32_t</t>
  </si>
  <si>
    <t>uint64_t</t>
  </si>
  <si>
    <t>int8_t</t>
  </si>
  <si>
    <t>int16_t</t>
  </si>
  <si>
    <t>int32_t</t>
  </si>
  <si>
    <t>int64_t</t>
  </si>
  <si>
    <t>float</t>
  </si>
  <si>
    <t>String</t>
  </si>
  <si>
    <t>Buffer</t>
  </si>
  <si>
    <t>DateTime</t>
  </si>
  <si>
    <t>noData</t>
  </si>
  <si>
    <t>boolean</t>
  </si>
  <si>
    <t>bitmap8</t>
  </si>
  <si>
    <t>bitmap16</t>
  </si>
  <si>
    <t>bitmap24</t>
  </si>
  <si>
    <t>bitmap32</t>
  </si>
  <si>
    <t>bitmap40</t>
  </si>
  <si>
    <t>bitmap48</t>
  </si>
  <si>
    <t>bitmap56</t>
  </si>
  <si>
    <t>bitmap64</t>
  </si>
  <si>
    <t>singlePrec</t>
  </si>
  <si>
    <t>doublePrec</t>
  </si>
  <si>
    <t>octetStr</t>
  </si>
  <si>
    <t>charStr</t>
  </si>
  <si>
    <t>longOctetStr</t>
  </si>
  <si>
    <t>longCharStr</t>
  </si>
  <si>
    <t>tod</t>
  </si>
  <si>
    <t>utc</t>
  </si>
  <si>
    <t>attrId</t>
  </si>
  <si>
    <t>bacOid</t>
  </si>
  <si>
    <t>ieeeAddr</t>
  </si>
  <si>
    <t>secKey</t>
  </si>
  <si>
    <t>unknown</t>
  </si>
  <si>
    <t>semiPrec</t>
  </si>
  <si>
    <t>Data8</t>
  </si>
  <si>
    <t>Data16</t>
  </si>
  <si>
    <t>Data24</t>
  </si>
  <si>
    <t>Data32</t>
  </si>
  <si>
    <t>Data40</t>
  </si>
  <si>
    <t>Data48</t>
  </si>
  <si>
    <t>Data56</t>
  </si>
  <si>
    <t>Data64</t>
  </si>
  <si>
    <t>Bool</t>
  </si>
  <si>
    <t>Map8</t>
  </si>
  <si>
    <t>Map16</t>
  </si>
  <si>
    <t>Map24</t>
  </si>
  <si>
    <t>Map32</t>
  </si>
  <si>
    <t>Map40</t>
  </si>
  <si>
    <t>Map48</t>
  </si>
  <si>
    <t>Map56</t>
  </si>
  <si>
    <t>Map64</t>
  </si>
  <si>
    <t>UInt8</t>
  </si>
  <si>
    <t>UInt16</t>
  </si>
  <si>
    <t>UInt24</t>
  </si>
  <si>
    <t>UInt32</t>
  </si>
  <si>
    <t>UInt40</t>
  </si>
  <si>
    <t>UInt48</t>
  </si>
  <si>
    <t>UInt56</t>
  </si>
  <si>
    <t>UInt64</t>
  </si>
  <si>
    <t>Int8</t>
  </si>
  <si>
    <t>Int16</t>
  </si>
  <si>
    <t>Int24</t>
  </si>
  <si>
    <t>Int32</t>
  </si>
  <si>
    <t>Int40</t>
  </si>
  <si>
    <t>Int48</t>
  </si>
  <si>
    <t>Int56</t>
  </si>
  <si>
    <t>Int64</t>
  </si>
  <si>
    <t>Enum8</t>
  </si>
  <si>
    <t>Enum16</t>
  </si>
  <si>
    <t>Semi</t>
  </si>
  <si>
    <t>Octstr</t>
  </si>
  <si>
    <t>Octstr16</t>
  </si>
  <si>
    <t>String16</t>
  </si>
  <si>
    <t>Struct</t>
  </si>
  <si>
    <t>ClusterId</t>
  </si>
  <si>
    <t>AttribId</t>
  </si>
  <si>
    <t>BacOID</t>
  </si>
  <si>
    <t>Key128</t>
  </si>
  <si>
    <t>Unk</t>
  </si>
  <si>
    <t>NoData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</si>
</sst>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44A6-E915-4F8D-9993-5B9B59961776}">
  <dimension ref="A2:K57"/>
  <sheetViews>
    <sheetView tabSelected="1" workbookViewId="0">
      <selection activeCell="M18" sqref="M18"/>
    </sheetView>
  </sheetViews>
  <sheetFormatPr defaultRowHeight="14.25" x14ac:dyDescent="0.45"/>
  <cols>
    <col min="9" max="9" width="13.06640625" bestFit="1" customWidth="1"/>
    <col min="10" max="10" width="49.6640625" bestFit="1" customWidth="1"/>
  </cols>
  <sheetData>
    <row r="2" spans="1:11" x14ac:dyDescent="0.45">
      <c r="A2" t="s">
        <v>0</v>
      </c>
      <c r="B2" t="s">
        <v>216</v>
      </c>
      <c r="C2" t="s">
        <v>1</v>
      </c>
      <c r="D2">
        <f>HEX2DEC(MID(C2,3,LEN(C2)-2))</f>
        <v>0</v>
      </c>
      <c r="E2">
        <v>0</v>
      </c>
      <c r="F2" t="s">
        <v>2</v>
      </c>
      <c r="H2" t="str">
        <f>VLOOKUP(D2,Blad2!A:B,2,FALSE)</f>
        <v>noData</v>
      </c>
      <c r="I2" t="str">
        <f>B2&amp;" = "&amp;C2&amp;","</f>
        <v>NoData = 0x00,</v>
      </c>
      <c r="J2" t="str">
        <f>"new DataType("""&amp;A2&amp;""", """&amp;B2&amp;""", "&amp;C2&amp;", "&amp;E2&amp;", """&amp;G2&amp;""", """&amp;H2&amp;"""),"</f>
        <v>new DataType("nodata", "NoData", 0x00, 0, "", "noData"),</v>
      </c>
      <c r="K2" t="str">
        <f>"case DataType::"&amp;B2&amp;": return "&amp;E2&amp;";"</f>
        <v>case DataType::NoData: return 0;</v>
      </c>
    </row>
    <row r="3" spans="1:11" x14ac:dyDescent="0.45">
      <c r="A3" t="s">
        <v>3</v>
      </c>
      <c r="B3" t="s">
        <v>171</v>
      </c>
      <c r="C3" t="s">
        <v>4</v>
      </c>
      <c r="D3">
        <f t="shared" ref="D3:D57" si="0">HEX2DEC(MID(C3,3,LEN(C3)-2))</f>
        <v>8</v>
      </c>
      <c r="E3">
        <v>1</v>
      </c>
      <c r="F3" t="s">
        <v>2</v>
      </c>
      <c r="G3" t="s">
        <v>135</v>
      </c>
      <c r="H3" t="str">
        <f>VLOOKUP(D3,Blad2!A:B,2,FALSE)</f>
        <v>data8</v>
      </c>
      <c r="I3" t="str">
        <f t="shared" ref="I3:I57" si="1">B3&amp;" = "&amp;C3&amp;","</f>
        <v>Data8 = 0x08,</v>
      </c>
      <c r="J3" t="str">
        <f t="shared" ref="J3:J57" si="2">"new DataType("""&amp;A3&amp;""", """&amp;B3&amp;""", "&amp;C3&amp;", "&amp;E3&amp;", """&amp;G3&amp;""", """&amp;H3&amp;"""),"</f>
        <v>new DataType("data8", "Data8", 0x08, 1, "uint8_t", "data8"),</v>
      </c>
      <c r="K3" t="str">
        <f t="shared" ref="K3:K57" si="3">"case DataType::"&amp;B3&amp;": return "&amp;E3&amp;";"</f>
        <v>case DataType::Data8: return 1;</v>
      </c>
    </row>
    <row r="4" spans="1:11" x14ac:dyDescent="0.45">
      <c r="A4" t="s">
        <v>5</v>
      </c>
      <c r="B4" t="s">
        <v>172</v>
      </c>
      <c r="C4" t="s">
        <v>6</v>
      </c>
      <c r="D4">
        <f t="shared" si="0"/>
        <v>9</v>
      </c>
      <c r="E4">
        <v>2</v>
      </c>
      <c r="F4" t="s">
        <v>2</v>
      </c>
      <c r="G4" t="s">
        <v>136</v>
      </c>
      <c r="H4" t="str">
        <f>VLOOKUP(D4,Blad2!A:B,2,FALSE)</f>
        <v>data16</v>
      </c>
      <c r="I4" t="str">
        <f t="shared" si="1"/>
        <v>Data16 = 0x09,</v>
      </c>
      <c r="J4" t="str">
        <f t="shared" si="2"/>
        <v>new DataType("data16", "Data16", 0x09, 2, "uint16_t", "data16"),</v>
      </c>
      <c r="K4" t="str">
        <f t="shared" si="3"/>
        <v>case DataType::Data16: return 2;</v>
      </c>
    </row>
    <row r="5" spans="1:11" x14ac:dyDescent="0.45">
      <c r="A5" t="s">
        <v>7</v>
      </c>
      <c r="B5" t="s">
        <v>173</v>
      </c>
      <c r="C5" t="s">
        <v>8</v>
      </c>
      <c r="D5">
        <f t="shared" si="0"/>
        <v>10</v>
      </c>
      <c r="E5">
        <v>3</v>
      </c>
      <c r="F5" t="s">
        <v>2</v>
      </c>
      <c r="G5" t="s">
        <v>137</v>
      </c>
      <c r="H5" t="str">
        <f>VLOOKUP(D5,Blad2!A:B,2,FALSE)</f>
        <v>data24</v>
      </c>
      <c r="I5" t="str">
        <f t="shared" si="1"/>
        <v>Data24 = 0x0a,</v>
      </c>
      <c r="J5" t="str">
        <f t="shared" si="2"/>
        <v>new DataType("data24", "Data24", 0x0a, 3, "uint32_t", "data24"),</v>
      </c>
      <c r="K5" t="str">
        <f t="shared" si="3"/>
        <v>case DataType::Data24: return 3;</v>
      </c>
    </row>
    <row r="6" spans="1:11" x14ac:dyDescent="0.45">
      <c r="A6" t="s">
        <v>9</v>
      </c>
      <c r="B6" t="s">
        <v>174</v>
      </c>
      <c r="C6" t="s">
        <v>10</v>
      </c>
      <c r="D6">
        <f t="shared" si="0"/>
        <v>11</v>
      </c>
      <c r="E6">
        <v>4</v>
      </c>
      <c r="F6" t="s">
        <v>2</v>
      </c>
      <c r="G6" t="s">
        <v>137</v>
      </c>
      <c r="H6" t="str">
        <f>VLOOKUP(D6,Blad2!A:B,2,FALSE)</f>
        <v>data32</v>
      </c>
      <c r="I6" t="str">
        <f t="shared" si="1"/>
        <v>Data32 = 0x0b,</v>
      </c>
      <c r="J6" t="str">
        <f t="shared" si="2"/>
        <v>new DataType("data32", "Data32", 0x0b, 4, "uint32_t", "data32"),</v>
      </c>
      <c r="K6" t="str">
        <f t="shared" si="3"/>
        <v>case DataType::Data32: return 4;</v>
      </c>
    </row>
    <row r="7" spans="1:11" x14ac:dyDescent="0.45">
      <c r="A7" t="s">
        <v>11</v>
      </c>
      <c r="B7" t="s">
        <v>175</v>
      </c>
      <c r="C7" t="s">
        <v>12</v>
      </c>
      <c r="D7">
        <f t="shared" si="0"/>
        <v>12</v>
      </c>
      <c r="E7">
        <v>5</v>
      </c>
      <c r="F7" t="s">
        <v>2</v>
      </c>
      <c r="G7" t="s">
        <v>138</v>
      </c>
      <c r="H7" t="str">
        <f>VLOOKUP(D7,Blad2!A:B,2,FALSE)</f>
        <v>data40</v>
      </c>
      <c r="I7" t="str">
        <f t="shared" si="1"/>
        <v>Data40 = 0x0c,</v>
      </c>
      <c r="J7" t="str">
        <f t="shared" si="2"/>
        <v>new DataType("data40", "Data40", 0x0c, 5, "uint64_t", "data40"),</v>
      </c>
      <c r="K7" t="str">
        <f t="shared" si="3"/>
        <v>case DataType::Data40: return 5;</v>
      </c>
    </row>
    <row r="8" spans="1:11" x14ac:dyDescent="0.45">
      <c r="A8" t="s">
        <v>13</v>
      </c>
      <c r="B8" t="s">
        <v>176</v>
      </c>
      <c r="C8" t="s">
        <v>14</v>
      </c>
      <c r="D8">
        <f t="shared" si="0"/>
        <v>13</v>
      </c>
      <c r="E8">
        <v>6</v>
      </c>
      <c r="F8" t="s">
        <v>2</v>
      </c>
      <c r="G8" t="s">
        <v>138</v>
      </c>
      <c r="H8" t="str">
        <f>VLOOKUP(D8,Blad2!A:B,2,FALSE)</f>
        <v>data48</v>
      </c>
      <c r="I8" t="str">
        <f t="shared" si="1"/>
        <v>Data48 = 0x0d,</v>
      </c>
      <c r="J8" t="str">
        <f t="shared" si="2"/>
        <v>new DataType("data48", "Data48", 0x0d, 6, "uint64_t", "data48"),</v>
      </c>
      <c r="K8" t="str">
        <f t="shared" si="3"/>
        <v>case DataType::Data48: return 6;</v>
      </c>
    </row>
    <row r="9" spans="1:11" x14ac:dyDescent="0.45">
      <c r="A9" t="s">
        <v>15</v>
      </c>
      <c r="B9" t="s">
        <v>177</v>
      </c>
      <c r="C9" t="s">
        <v>16</v>
      </c>
      <c r="D9">
        <f t="shared" si="0"/>
        <v>14</v>
      </c>
      <c r="E9">
        <v>7</v>
      </c>
      <c r="F9" t="s">
        <v>2</v>
      </c>
      <c r="G9" t="s">
        <v>138</v>
      </c>
      <c r="H9" t="str">
        <f>VLOOKUP(D9,Blad2!A:B,2,FALSE)</f>
        <v>data56</v>
      </c>
      <c r="I9" t="str">
        <f t="shared" si="1"/>
        <v>Data56 = 0x0e,</v>
      </c>
      <c r="J9" t="str">
        <f t="shared" si="2"/>
        <v>new DataType("data56", "Data56", 0x0e, 7, "uint64_t", "data56"),</v>
      </c>
      <c r="K9" t="str">
        <f t="shared" si="3"/>
        <v>case DataType::Data56: return 7;</v>
      </c>
    </row>
    <row r="10" spans="1:11" x14ac:dyDescent="0.45">
      <c r="A10" t="s">
        <v>17</v>
      </c>
      <c r="B10" t="s">
        <v>178</v>
      </c>
      <c r="C10" t="s">
        <v>18</v>
      </c>
      <c r="D10">
        <f t="shared" si="0"/>
        <v>15</v>
      </c>
      <c r="E10">
        <v>8</v>
      </c>
      <c r="F10" t="s">
        <v>2</v>
      </c>
      <c r="G10" t="s">
        <v>138</v>
      </c>
      <c r="H10" t="str">
        <f>VLOOKUP(D10,Blad2!A:B,2,FALSE)</f>
        <v>data64</v>
      </c>
      <c r="I10" t="str">
        <f t="shared" si="1"/>
        <v>Data64 = 0x0f,</v>
      </c>
      <c r="J10" t="str">
        <f t="shared" si="2"/>
        <v>new DataType("data64", "Data64", 0x0f, 8, "uint64_t", "data64"),</v>
      </c>
      <c r="K10" t="str">
        <f t="shared" si="3"/>
        <v>case DataType::Data64: return 8;</v>
      </c>
    </row>
    <row r="11" spans="1:11" x14ac:dyDescent="0.45">
      <c r="A11" t="s">
        <v>19</v>
      </c>
      <c r="B11" t="s">
        <v>179</v>
      </c>
      <c r="C11" t="s">
        <v>20</v>
      </c>
      <c r="D11">
        <f t="shared" si="0"/>
        <v>16</v>
      </c>
      <c r="E11">
        <v>1</v>
      </c>
      <c r="F11" t="s">
        <v>21</v>
      </c>
      <c r="G11" t="s">
        <v>19</v>
      </c>
      <c r="H11" t="str">
        <f>VLOOKUP(D11,Blad2!A:B,2,FALSE)</f>
        <v>boolean</v>
      </c>
      <c r="I11" t="str">
        <f t="shared" si="1"/>
        <v>Bool = 0x10,</v>
      </c>
      <c r="J11" t="str">
        <f t="shared" si="2"/>
        <v>new DataType("bool", "Bool", 0x10, 1, "bool", "boolean"),</v>
      </c>
      <c r="K11" t="str">
        <f t="shared" si="3"/>
        <v>case DataType::Bool: return 1;</v>
      </c>
    </row>
    <row r="12" spans="1:11" x14ac:dyDescent="0.45">
      <c r="A12" t="s">
        <v>22</v>
      </c>
      <c r="B12" t="s">
        <v>180</v>
      </c>
      <c r="C12" t="s">
        <v>23</v>
      </c>
      <c r="D12">
        <f t="shared" si="0"/>
        <v>24</v>
      </c>
      <c r="E12">
        <v>1</v>
      </c>
      <c r="F12" t="s">
        <v>2</v>
      </c>
      <c r="G12" t="s">
        <v>135</v>
      </c>
      <c r="H12" t="str">
        <f>VLOOKUP(D12,Blad2!A:B,2,FALSE)</f>
        <v>bitmap8</v>
      </c>
      <c r="I12" t="str">
        <f t="shared" si="1"/>
        <v>Map8 = 0x18,</v>
      </c>
      <c r="J12" t="str">
        <f t="shared" si="2"/>
        <v>new DataType("map8", "Map8", 0x18, 1, "uint8_t", "bitmap8"),</v>
      </c>
      <c r="K12" t="str">
        <f t="shared" si="3"/>
        <v>case DataType::Map8: return 1;</v>
      </c>
    </row>
    <row r="13" spans="1:11" x14ac:dyDescent="0.45">
      <c r="A13" t="s">
        <v>24</v>
      </c>
      <c r="B13" t="s">
        <v>181</v>
      </c>
      <c r="C13" t="s">
        <v>25</v>
      </c>
      <c r="D13">
        <f t="shared" si="0"/>
        <v>25</v>
      </c>
      <c r="E13">
        <v>2</v>
      </c>
      <c r="F13" t="s">
        <v>2</v>
      </c>
      <c r="G13" t="s">
        <v>136</v>
      </c>
      <c r="H13" t="str">
        <f>VLOOKUP(D13,Blad2!A:B,2,FALSE)</f>
        <v>bitmap16</v>
      </c>
      <c r="I13" t="str">
        <f t="shared" si="1"/>
        <v>Map16 = 0x19,</v>
      </c>
      <c r="J13" t="str">
        <f t="shared" si="2"/>
        <v>new DataType("map16", "Map16", 0x19, 2, "uint16_t", "bitmap16"),</v>
      </c>
      <c r="K13" t="str">
        <f t="shared" si="3"/>
        <v>case DataType::Map16: return 2;</v>
      </c>
    </row>
    <row r="14" spans="1:11" x14ac:dyDescent="0.45">
      <c r="A14" t="s">
        <v>26</v>
      </c>
      <c r="B14" t="s">
        <v>182</v>
      </c>
      <c r="C14" t="s">
        <v>27</v>
      </c>
      <c r="D14">
        <f t="shared" si="0"/>
        <v>26</v>
      </c>
      <c r="E14">
        <v>3</v>
      </c>
      <c r="F14" t="s">
        <v>2</v>
      </c>
      <c r="G14" t="s">
        <v>137</v>
      </c>
      <c r="H14" t="str">
        <f>VLOOKUP(D14,Blad2!A:B,2,FALSE)</f>
        <v>bitmap24</v>
      </c>
      <c r="I14" t="str">
        <f t="shared" si="1"/>
        <v>Map24 = 0x1a,</v>
      </c>
      <c r="J14" t="str">
        <f t="shared" si="2"/>
        <v>new DataType("map24", "Map24", 0x1a, 3, "uint32_t", "bitmap24"),</v>
      </c>
      <c r="K14" t="str">
        <f t="shared" si="3"/>
        <v>case DataType::Map24: return 3;</v>
      </c>
    </row>
    <row r="15" spans="1:11" x14ac:dyDescent="0.45">
      <c r="A15" t="s">
        <v>28</v>
      </c>
      <c r="B15" t="s">
        <v>183</v>
      </c>
      <c r="C15" t="s">
        <v>29</v>
      </c>
      <c r="D15">
        <f t="shared" si="0"/>
        <v>27</v>
      </c>
      <c r="E15">
        <v>4</v>
      </c>
      <c r="F15" t="s">
        <v>2</v>
      </c>
      <c r="G15" t="s">
        <v>137</v>
      </c>
      <c r="H15" t="str">
        <f>VLOOKUP(D15,Blad2!A:B,2,FALSE)</f>
        <v>bitmap32</v>
      </c>
      <c r="I15" t="str">
        <f t="shared" si="1"/>
        <v>Map32 = 0x1b,</v>
      </c>
      <c r="J15" t="str">
        <f t="shared" si="2"/>
        <v>new DataType("map32", "Map32", 0x1b, 4, "uint32_t", "bitmap32"),</v>
      </c>
      <c r="K15" t="str">
        <f t="shared" si="3"/>
        <v>case DataType::Map32: return 4;</v>
      </c>
    </row>
    <row r="16" spans="1:11" x14ac:dyDescent="0.45">
      <c r="A16" t="s">
        <v>30</v>
      </c>
      <c r="B16" t="s">
        <v>184</v>
      </c>
      <c r="C16" t="s">
        <v>31</v>
      </c>
      <c r="D16">
        <f t="shared" si="0"/>
        <v>28</v>
      </c>
      <c r="E16">
        <v>5</v>
      </c>
      <c r="F16" t="s">
        <v>2</v>
      </c>
      <c r="G16" t="s">
        <v>138</v>
      </c>
      <c r="H16" t="str">
        <f>VLOOKUP(D16,Blad2!A:B,2,FALSE)</f>
        <v>bitmap40</v>
      </c>
      <c r="I16" t="str">
        <f t="shared" si="1"/>
        <v>Map40 = 0x1c,</v>
      </c>
      <c r="J16" t="str">
        <f t="shared" si="2"/>
        <v>new DataType("map40", "Map40", 0x1c, 5, "uint64_t", "bitmap40"),</v>
      </c>
      <c r="K16" t="str">
        <f t="shared" si="3"/>
        <v>case DataType::Map40: return 5;</v>
      </c>
    </row>
    <row r="17" spans="1:11" x14ac:dyDescent="0.45">
      <c r="A17" t="s">
        <v>32</v>
      </c>
      <c r="B17" t="s">
        <v>185</v>
      </c>
      <c r="C17" t="s">
        <v>33</v>
      </c>
      <c r="D17">
        <f t="shared" si="0"/>
        <v>29</v>
      </c>
      <c r="E17">
        <v>6</v>
      </c>
      <c r="F17" t="s">
        <v>2</v>
      </c>
      <c r="G17" t="s">
        <v>138</v>
      </c>
      <c r="H17" t="str">
        <f>VLOOKUP(D17,Blad2!A:B,2,FALSE)</f>
        <v>bitmap48</v>
      </c>
      <c r="I17" t="str">
        <f t="shared" si="1"/>
        <v>Map48 = 0x1d,</v>
      </c>
      <c r="J17" t="str">
        <f t="shared" si="2"/>
        <v>new DataType("map48", "Map48", 0x1d, 6, "uint64_t", "bitmap48"),</v>
      </c>
      <c r="K17" t="str">
        <f t="shared" si="3"/>
        <v>case DataType::Map48: return 6;</v>
      </c>
    </row>
    <row r="18" spans="1:11" x14ac:dyDescent="0.45">
      <c r="A18" t="s">
        <v>34</v>
      </c>
      <c r="B18" t="s">
        <v>186</v>
      </c>
      <c r="C18" t="s">
        <v>35</v>
      </c>
      <c r="D18">
        <f t="shared" si="0"/>
        <v>30</v>
      </c>
      <c r="E18">
        <v>7</v>
      </c>
      <c r="F18" t="s">
        <v>2</v>
      </c>
      <c r="G18" t="s">
        <v>138</v>
      </c>
      <c r="H18" t="str">
        <f>VLOOKUP(D18,Blad2!A:B,2,FALSE)</f>
        <v>bitmap56</v>
      </c>
      <c r="I18" t="str">
        <f t="shared" si="1"/>
        <v>Map56 = 0x1e,</v>
      </c>
      <c r="J18" t="str">
        <f t="shared" si="2"/>
        <v>new DataType("map56", "Map56", 0x1e, 7, "uint64_t", "bitmap56"),</v>
      </c>
      <c r="K18" t="str">
        <f t="shared" si="3"/>
        <v>case DataType::Map56: return 7;</v>
      </c>
    </row>
    <row r="19" spans="1:11" x14ac:dyDescent="0.45">
      <c r="A19" t="s">
        <v>36</v>
      </c>
      <c r="B19" t="s">
        <v>187</v>
      </c>
      <c r="C19" t="s">
        <v>37</v>
      </c>
      <c r="D19">
        <f t="shared" si="0"/>
        <v>31</v>
      </c>
      <c r="E19">
        <v>8</v>
      </c>
      <c r="F19" t="s">
        <v>2</v>
      </c>
      <c r="G19" t="s">
        <v>138</v>
      </c>
      <c r="H19" t="str">
        <f>VLOOKUP(D19,Blad2!A:B,2,FALSE)</f>
        <v>bitmap64</v>
      </c>
      <c r="I19" t="str">
        <f t="shared" si="1"/>
        <v>Map64 = 0x1f,</v>
      </c>
      <c r="J19" t="str">
        <f t="shared" si="2"/>
        <v>new DataType("map64", "Map64", 0x1f, 8, "uint64_t", "bitmap64"),</v>
      </c>
      <c r="K19" t="str">
        <f t="shared" si="3"/>
        <v>case DataType::Map64: return 8;</v>
      </c>
    </row>
    <row r="20" spans="1:11" x14ac:dyDescent="0.45">
      <c r="A20" t="s">
        <v>38</v>
      </c>
      <c r="B20" t="s">
        <v>188</v>
      </c>
      <c r="C20" t="s">
        <v>39</v>
      </c>
      <c r="D20">
        <f t="shared" si="0"/>
        <v>32</v>
      </c>
      <c r="E20">
        <v>1</v>
      </c>
      <c r="F20" t="s">
        <v>21</v>
      </c>
      <c r="G20" t="s">
        <v>135</v>
      </c>
      <c r="H20" t="str">
        <f>VLOOKUP(D20,Blad2!A:B,2,FALSE)</f>
        <v>uint8</v>
      </c>
      <c r="I20" t="str">
        <f t="shared" si="1"/>
        <v>UInt8 = 0x20,</v>
      </c>
      <c r="J20" t="str">
        <f t="shared" si="2"/>
        <v>new DataType("uint8", "UInt8", 0x20, 1, "uint8_t", "uint8"),</v>
      </c>
      <c r="K20" t="str">
        <f t="shared" si="3"/>
        <v>case DataType::UInt8: return 1;</v>
      </c>
    </row>
    <row r="21" spans="1:11" x14ac:dyDescent="0.45">
      <c r="A21" t="s">
        <v>40</v>
      </c>
      <c r="B21" t="s">
        <v>189</v>
      </c>
      <c r="C21" t="s">
        <v>41</v>
      </c>
      <c r="D21">
        <f t="shared" si="0"/>
        <v>33</v>
      </c>
      <c r="E21">
        <v>2</v>
      </c>
      <c r="F21" t="s">
        <v>42</v>
      </c>
      <c r="G21" t="s">
        <v>136</v>
      </c>
      <c r="H21" t="str">
        <f>VLOOKUP(D21,Blad2!A:B,2,FALSE)</f>
        <v>uint16</v>
      </c>
      <c r="I21" t="str">
        <f t="shared" si="1"/>
        <v>UInt16 = 0x21,</v>
      </c>
      <c r="J21" t="str">
        <f t="shared" si="2"/>
        <v>new DataType("uint16", "UInt16", 0x21, 2, "uint16_t", "uint16"),</v>
      </c>
      <c r="K21" t="str">
        <f t="shared" si="3"/>
        <v>case DataType::UInt16: return 2;</v>
      </c>
    </row>
    <row r="22" spans="1:11" x14ac:dyDescent="0.45">
      <c r="A22" t="s">
        <v>43</v>
      </c>
      <c r="B22" t="s">
        <v>190</v>
      </c>
      <c r="C22" t="s">
        <v>44</v>
      </c>
      <c r="D22">
        <f t="shared" si="0"/>
        <v>34</v>
      </c>
      <c r="E22">
        <v>3</v>
      </c>
      <c r="F22" t="s">
        <v>45</v>
      </c>
      <c r="G22" t="s">
        <v>137</v>
      </c>
      <c r="H22" t="str">
        <f>VLOOKUP(D22,Blad2!A:B,2,FALSE)</f>
        <v>uint24</v>
      </c>
      <c r="I22" t="str">
        <f t="shared" si="1"/>
        <v>UInt24 = 0x22,</v>
      </c>
      <c r="J22" t="str">
        <f t="shared" si="2"/>
        <v>new DataType("uint24", "UInt24", 0x22, 3, "uint32_t", "uint24"),</v>
      </c>
      <c r="K22" t="str">
        <f t="shared" si="3"/>
        <v>case DataType::UInt24: return 3;</v>
      </c>
    </row>
    <row r="23" spans="1:11" x14ac:dyDescent="0.45">
      <c r="A23" t="s">
        <v>46</v>
      </c>
      <c r="B23" t="s">
        <v>191</v>
      </c>
      <c r="C23" t="s">
        <v>47</v>
      </c>
      <c r="D23">
        <f t="shared" si="0"/>
        <v>35</v>
      </c>
      <c r="E23">
        <v>4</v>
      </c>
      <c r="F23" t="s">
        <v>48</v>
      </c>
      <c r="G23" t="s">
        <v>137</v>
      </c>
      <c r="H23" t="str">
        <f>VLOOKUP(D23,Blad2!A:B,2,FALSE)</f>
        <v>uint32</v>
      </c>
      <c r="I23" t="str">
        <f t="shared" si="1"/>
        <v>UInt32 = 0x23,</v>
      </c>
      <c r="J23" t="str">
        <f t="shared" si="2"/>
        <v>new DataType("uint32", "UInt32", 0x23, 4, "uint32_t", "uint32"),</v>
      </c>
      <c r="K23" t="str">
        <f t="shared" si="3"/>
        <v>case DataType::UInt32: return 4;</v>
      </c>
    </row>
    <row r="24" spans="1:11" x14ac:dyDescent="0.45">
      <c r="A24" t="s">
        <v>49</v>
      </c>
      <c r="B24" t="s">
        <v>192</v>
      </c>
      <c r="C24" t="s">
        <v>50</v>
      </c>
      <c r="D24">
        <f t="shared" si="0"/>
        <v>36</v>
      </c>
      <c r="E24">
        <v>5</v>
      </c>
      <c r="F24" t="s">
        <v>51</v>
      </c>
      <c r="G24" t="s">
        <v>138</v>
      </c>
      <c r="H24" t="str">
        <f>VLOOKUP(D24,Blad2!A:B,2,FALSE)</f>
        <v>uint40</v>
      </c>
      <c r="I24" t="str">
        <f t="shared" si="1"/>
        <v>UInt40 = 0x24,</v>
      </c>
      <c r="J24" t="str">
        <f t="shared" si="2"/>
        <v>new DataType("uint40", "UInt40", 0x24, 5, "uint64_t", "uint40"),</v>
      </c>
      <c r="K24" t="str">
        <f t="shared" si="3"/>
        <v>case DataType::UInt40: return 5;</v>
      </c>
    </row>
    <row r="25" spans="1:11" x14ac:dyDescent="0.45">
      <c r="A25" t="s">
        <v>52</v>
      </c>
      <c r="B25" t="s">
        <v>193</v>
      </c>
      <c r="C25" t="s">
        <v>53</v>
      </c>
      <c r="D25">
        <f t="shared" si="0"/>
        <v>37</v>
      </c>
      <c r="E25">
        <v>6</v>
      </c>
      <c r="F25" t="s">
        <v>54</v>
      </c>
      <c r="G25" t="s">
        <v>138</v>
      </c>
      <c r="H25" t="str">
        <f>VLOOKUP(D25,Blad2!A:B,2,FALSE)</f>
        <v>uint48</v>
      </c>
      <c r="I25" t="str">
        <f t="shared" si="1"/>
        <v>UInt48 = 0x25,</v>
      </c>
      <c r="J25" t="str">
        <f t="shared" si="2"/>
        <v>new DataType("uint48", "UInt48", 0x25, 6, "uint64_t", "uint48"),</v>
      </c>
      <c r="K25" t="str">
        <f t="shared" si="3"/>
        <v>case DataType::UInt48: return 6;</v>
      </c>
    </row>
    <row r="26" spans="1:11" x14ac:dyDescent="0.45">
      <c r="A26" t="s">
        <v>55</v>
      </c>
      <c r="B26" t="s">
        <v>194</v>
      </c>
      <c r="C26" t="s">
        <v>56</v>
      </c>
      <c r="D26">
        <f t="shared" si="0"/>
        <v>38</v>
      </c>
      <c r="E26">
        <v>7</v>
      </c>
      <c r="F26" t="s">
        <v>57</v>
      </c>
      <c r="G26" t="s">
        <v>138</v>
      </c>
      <c r="H26" t="str">
        <f>VLOOKUP(D26,Blad2!A:B,2,FALSE)</f>
        <v>uint56</v>
      </c>
      <c r="I26" t="str">
        <f t="shared" si="1"/>
        <v>UInt56 = 0x26,</v>
      </c>
      <c r="J26" t="str">
        <f t="shared" si="2"/>
        <v>new DataType("uint56", "UInt56", 0x26, 7, "uint64_t", "uint56"),</v>
      </c>
      <c r="K26" t="str">
        <f t="shared" si="3"/>
        <v>case DataType::UInt56: return 7;</v>
      </c>
    </row>
    <row r="27" spans="1:11" x14ac:dyDescent="0.45">
      <c r="A27" t="s">
        <v>58</v>
      </c>
      <c r="B27" t="s">
        <v>195</v>
      </c>
      <c r="C27" t="s">
        <v>59</v>
      </c>
      <c r="D27">
        <f t="shared" si="0"/>
        <v>39</v>
      </c>
      <c r="E27">
        <v>8</v>
      </c>
      <c r="F27" t="s">
        <v>60</v>
      </c>
      <c r="G27" t="s">
        <v>138</v>
      </c>
      <c r="H27" t="str">
        <f>VLOOKUP(D27,Blad2!A:B,2,FALSE)</f>
        <v>uint64</v>
      </c>
      <c r="I27" t="str">
        <f t="shared" si="1"/>
        <v>UInt64 = 0x27,</v>
      </c>
      <c r="J27" t="str">
        <f t="shared" si="2"/>
        <v>new DataType("uint64", "UInt64", 0x27, 8, "uint64_t", "uint64"),</v>
      </c>
      <c r="K27" t="str">
        <f t="shared" si="3"/>
        <v>case DataType::UInt64: return 8;</v>
      </c>
    </row>
    <row r="28" spans="1:11" x14ac:dyDescent="0.45">
      <c r="A28" t="s">
        <v>61</v>
      </c>
      <c r="B28" t="s">
        <v>196</v>
      </c>
      <c r="C28" t="s">
        <v>62</v>
      </c>
      <c r="D28">
        <f t="shared" si="0"/>
        <v>40</v>
      </c>
      <c r="E28">
        <v>1</v>
      </c>
      <c r="F28" t="s">
        <v>63</v>
      </c>
      <c r="G28" t="s">
        <v>139</v>
      </c>
      <c r="H28" t="str">
        <f>VLOOKUP(D28,Blad2!A:B,2,FALSE)</f>
        <v>int8</v>
      </c>
      <c r="I28" t="str">
        <f t="shared" si="1"/>
        <v>Int8 = 0x28,</v>
      </c>
      <c r="J28" t="str">
        <f t="shared" si="2"/>
        <v>new DataType("int8", "Int8", 0x28, 1, "int8_t", "int8"),</v>
      </c>
      <c r="K28" t="str">
        <f t="shared" si="3"/>
        <v>case DataType::Int8: return 1;</v>
      </c>
    </row>
    <row r="29" spans="1:11" x14ac:dyDescent="0.45">
      <c r="A29" t="s">
        <v>64</v>
      </c>
      <c r="B29" t="s">
        <v>197</v>
      </c>
      <c r="C29" t="s">
        <v>65</v>
      </c>
      <c r="D29">
        <f t="shared" si="0"/>
        <v>41</v>
      </c>
      <c r="E29">
        <v>2</v>
      </c>
      <c r="F29" t="s">
        <v>66</v>
      </c>
      <c r="G29" t="s">
        <v>140</v>
      </c>
      <c r="H29" t="str">
        <f>VLOOKUP(D29,Blad2!A:B,2,FALSE)</f>
        <v>int16</v>
      </c>
      <c r="I29" t="str">
        <f t="shared" si="1"/>
        <v>Int16 = 0x29,</v>
      </c>
      <c r="J29" t="str">
        <f t="shared" si="2"/>
        <v>new DataType("int16", "Int16", 0x29, 2, "int16_t", "int16"),</v>
      </c>
      <c r="K29" t="str">
        <f t="shared" si="3"/>
        <v>case DataType::Int16: return 2;</v>
      </c>
    </row>
    <row r="30" spans="1:11" x14ac:dyDescent="0.45">
      <c r="A30" t="s">
        <v>67</v>
      </c>
      <c r="B30" t="s">
        <v>198</v>
      </c>
      <c r="C30" t="s">
        <v>68</v>
      </c>
      <c r="D30">
        <f t="shared" si="0"/>
        <v>42</v>
      </c>
      <c r="E30">
        <v>3</v>
      </c>
      <c r="F30" t="s">
        <v>69</v>
      </c>
      <c r="G30" t="s">
        <v>141</v>
      </c>
      <c r="H30" t="str">
        <f>VLOOKUP(D30,Blad2!A:B,2,FALSE)</f>
        <v>int24</v>
      </c>
      <c r="I30" t="str">
        <f t="shared" si="1"/>
        <v>Int24 = 0x2a,</v>
      </c>
      <c r="J30" t="str">
        <f t="shared" si="2"/>
        <v>new DataType("int24", "Int24", 0x2a, 3, "int32_t", "int24"),</v>
      </c>
      <c r="K30" t="str">
        <f t="shared" si="3"/>
        <v>case DataType::Int24: return 3;</v>
      </c>
    </row>
    <row r="31" spans="1:11" x14ac:dyDescent="0.45">
      <c r="A31" t="s">
        <v>70</v>
      </c>
      <c r="B31" t="s">
        <v>199</v>
      </c>
      <c r="C31" t="s">
        <v>71</v>
      </c>
      <c r="D31">
        <f t="shared" si="0"/>
        <v>43</v>
      </c>
      <c r="E31">
        <v>4</v>
      </c>
      <c r="F31" t="s">
        <v>72</v>
      </c>
      <c r="G31" t="s">
        <v>141</v>
      </c>
      <c r="H31" t="str">
        <f>VLOOKUP(D31,Blad2!A:B,2,FALSE)</f>
        <v>int32</v>
      </c>
      <c r="I31" t="str">
        <f t="shared" si="1"/>
        <v>Int32 = 0x2b,</v>
      </c>
      <c r="J31" t="str">
        <f t="shared" si="2"/>
        <v>new DataType("int32", "Int32", 0x2b, 4, "int32_t", "int32"),</v>
      </c>
      <c r="K31" t="str">
        <f t="shared" si="3"/>
        <v>case DataType::Int32: return 4;</v>
      </c>
    </row>
    <row r="32" spans="1:11" x14ac:dyDescent="0.45">
      <c r="A32" t="s">
        <v>73</v>
      </c>
      <c r="B32" t="s">
        <v>200</v>
      </c>
      <c r="C32" t="s">
        <v>74</v>
      </c>
      <c r="D32">
        <f t="shared" si="0"/>
        <v>44</v>
      </c>
      <c r="E32">
        <v>5</v>
      </c>
      <c r="F32" t="s">
        <v>75</v>
      </c>
      <c r="G32" t="s">
        <v>142</v>
      </c>
      <c r="H32" t="str">
        <f>VLOOKUP(D32,Blad2!A:B,2,FALSE)</f>
        <v>int40</v>
      </c>
      <c r="I32" t="str">
        <f t="shared" si="1"/>
        <v>Int40 = 0x2c,</v>
      </c>
      <c r="J32" t="str">
        <f t="shared" si="2"/>
        <v>new DataType("int40", "Int40", 0x2c, 5, "int64_t", "int40"),</v>
      </c>
      <c r="K32" t="str">
        <f t="shared" si="3"/>
        <v>case DataType::Int40: return 5;</v>
      </c>
    </row>
    <row r="33" spans="1:11" x14ac:dyDescent="0.45">
      <c r="A33" t="s">
        <v>76</v>
      </c>
      <c r="B33" t="s">
        <v>201</v>
      </c>
      <c r="C33" t="s">
        <v>77</v>
      </c>
      <c r="D33">
        <f t="shared" si="0"/>
        <v>45</v>
      </c>
      <c r="E33">
        <v>6</v>
      </c>
      <c r="F33" t="s">
        <v>78</v>
      </c>
      <c r="G33" t="s">
        <v>142</v>
      </c>
      <c r="H33" t="str">
        <f>VLOOKUP(D33,Blad2!A:B,2,FALSE)</f>
        <v>int48</v>
      </c>
      <c r="I33" t="str">
        <f t="shared" si="1"/>
        <v>Int48 = 0x2d,</v>
      </c>
      <c r="J33" t="str">
        <f t="shared" si="2"/>
        <v>new DataType("int48", "Int48", 0x2d, 6, "int64_t", "int48"),</v>
      </c>
      <c r="K33" t="str">
        <f t="shared" si="3"/>
        <v>case DataType::Int48: return 6;</v>
      </c>
    </row>
    <row r="34" spans="1:11" x14ac:dyDescent="0.45">
      <c r="A34" t="s">
        <v>79</v>
      </c>
      <c r="B34" t="s">
        <v>202</v>
      </c>
      <c r="C34" t="s">
        <v>80</v>
      </c>
      <c r="D34">
        <f t="shared" si="0"/>
        <v>46</v>
      </c>
      <c r="E34">
        <v>7</v>
      </c>
      <c r="F34" t="s">
        <v>81</v>
      </c>
      <c r="G34" t="s">
        <v>142</v>
      </c>
      <c r="H34" t="str">
        <f>VLOOKUP(D34,Blad2!A:B,2,FALSE)</f>
        <v>int56</v>
      </c>
      <c r="I34" t="str">
        <f t="shared" si="1"/>
        <v>Int56 = 0x2e,</v>
      </c>
      <c r="J34" t="str">
        <f t="shared" si="2"/>
        <v>new DataType("int56", "Int56", 0x2e, 7, "int64_t", "int56"),</v>
      </c>
      <c r="K34" t="str">
        <f t="shared" si="3"/>
        <v>case DataType::Int56: return 7;</v>
      </c>
    </row>
    <row r="35" spans="1:11" x14ac:dyDescent="0.45">
      <c r="A35" t="s">
        <v>82</v>
      </c>
      <c r="B35" t="s">
        <v>203</v>
      </c>
      <c r="C35" t="s">
        <v>83</v>
      </c>
      <c r="D35">
        <f t="shared" si="0"/>
        <v>47</v>
      </c>
      <c r="E35">
        <v>8</v>
      </c>
      <c r="F35" t="s">
        <v>84</v>
      </c>
      <c r="G35" t="s">
        <v>142</v>
      </c>
      <c r="H35" t="str">
        <f>VLOOKUP(D35,Blad2!A:B,2,FALSE)</f>
        <v>int64</v>
      </c>
      <c r="I35" t="str">
        <f t="shared" si="1"/>
        <v>Int64 = 0x2f,</v>
      </c>
      <c r="J35" t="str">
        <f t="shared" si="2"/>
        <v>new DataType("int64", "Int64", 0x2f, 8, "int64_t", "int64"),</v>
      </c>
      <c r="K35" t="str">
        <f t="shared" si="3"/>
        <v>case DataType::Int64: return 8;</v>
      </c>
    </row>
    <row r="36" spans="1:11" x14ac:dyDescent="0.45">
      <c r="A36" t="s">
        <v>85</v>
      </c>
      <c r="B36" t="s">
        <v>204</v>
      </c>
      <c r="C36" t="s">
        <v>86</v>
      </c>
      <c r="D36">
        <f t="shared" si="0"/>
        <v>48</v>
      </c>
      <c r="E36">
        <v>1</v>
      </c>
      <c r="F36" t="s">
        <v>21</v>
      </c>
      <c r="G36" t="s">
        <v>135</v>
      </c>
      <c r="H36" t="str">
        <f>VLOOKUP(D36,Blad2!A:B,2,FALSE)</f>
        <v>enum8</v>
      </c>
      <c r="I36" t="str">
        <f t="shared" si="1"/>
        <v>Enum8 = 0x30,</v>
      </c>
      <c r="J36" t="str">
        <f t="shared" si="2"/>
        <v>new DataType("enum8", "Enum8", 0x30, 1, "uint8_t", "enum8"),</v>
      </c>
      <c r="K36" t="str">
        <f t="shared" si="3"/>
        <v>case DataType::Enum8: return 1;</v>
      </c>
    </row>
    <row r="37" spans="1:11" x14ac:dyDescent="0.45">
      <c r="A37" t="s">
        <v>87</v>
      </c>
      <c r="B37" t="s">
        <v>205</v>
      </c>
      <c r="C37" t="s">
        <v>88</v>
      </c>
      <c r="D37">
        <f t="shared" si="0"/>
        <v>49</v>
      </c>
      <c r="E37">
        <v>2</v>
      </c>
      <c r="F37" t="s">
        <v>42</v>
      </c>
      <c r="G37" t="s">
        <v>136</v>
      </c>
      <c r="H37" t="str">
        <f>VLOOKUP(D37,Blad2!A:B,2,FALSE)</f>
        <v>enum16</v>
      </c>
      <c r="I37" t="str">
        <f t="shared" si="1"/>
        <v>Enum16 = 0x31,</v>
      </c>
      <c r="J37" t="str">
        <f t="shared" si="2"/>
        <v>new DataType("enum16", "Enum16", 0x31, 2, "uint16_t", "enum16"),</v>
      </c>
      <c r="K37" t="str">
        <f t="shared" si="3"/>
        <v>case DataType::Enum16: return 2;</v>
      </c>
    </row>
    <row r="38" spans="1:11" x14ac:dyDescent="0.45">
      <c r="A38" t="s">
        <v>89</v>
      </c>
      <c r="B38" t="s">
        <v>206</v>
      </c>
      <c r="C38" t="s">
        <v>90</v>
      </c>
      <c r="D38">
        <f t="shared" si="0"/>
        <v>56</v>
      </c>
      <c r="E38">
        <v>2</v>
      </c>
      <c r="F38" t="s">
        <v>134</v>
      </c>
      <c r="G38" t="s">
        <v>143</v>
      </c>
      <c r="H38" t="str">
        <f>VLOOKUP(D38,Blad2!A:B,2,FALSE)</f>
        <v>semiPrec</v>
      </c>
      <c r="I38" t="str">
        <f t="shared" si="1"/>
        <v>Semi = 0x38,</v>
      </c>
      <c r="J38" t="str">
        <f t="shared" si="2"/>
        <v>new DataType("semi", "Semi", 0x38, 2, "float", "semiPrec"),</v>
      </c>
      <c r="K38" t="str">
        <f t="shared" si="3"/>
        <v>case DataType::Semi: return 2;</v>
      </c>
    </row>
    <row r="39" spans="1:11" x14ac:dyDescent="0.45">
      <c r="A39" t="s">
        <v>92</v>
      </c>
      <c r="B39" t="s">
        <v>91</v>
      </c>
      <c r="C39" t="s">
        <v>93</v>
      </c>
      <c r="D39">
        <f t="shared" si="0"/>
        <v>57</v>
      </c>
      <c r="E39">
        <v>4</v>
      </c>
      <c r="F39" t="s">
        <v>134</v>
      </c>
      <c r="G39" t="s">
        <v>143</v>
      </c>
      <c r="H39" t="str">
        <f>VLOOKUP(D39,Blad2!A:B,2,FALSE)</f>
        <v>singlePrec</v>
      </c>
      <c r="I39" t="str">
        <f t="shared" si="1"/>
        <v>Single = 0x39,</v>
      </c>
      <c r="J39" t="str">
        <f t="shared" si="2"/>
        <v>new DataType("single", "Single", 0x39, 4, "float", "singlePrec"),</v>
      </c>
      <c r="K39" t="str">
        <f t="shared" si="3"/>
        <v>case DataType::Single: return 4;</v>
      </c>
    </row>
    <row r="40" spans="1:11" x14ac:dyDescent="0.45">
      <c r="A40" t="s">
        <v>95</v>
      </c>
      <c r="B40" t="s">
        <v>94</v>
      </c>
      <c r="C40" t="s">
        <v>96</v>
      </c>
      <c r="D40">
        <f t="shared" si="0"/>
        <v>58</v>
      </c>
      <c r="E40">
        <v>8</v>
      </c>
      <c r="F40" t="s">
        <v>134</v>
      </c>
      <c r="G40" t="s">
        <v>95</v>
      </c>
      <c r="H40" t="str">
        <f>VLOOKUP(D40,Blad2!A:B,2,FALSE)</f>
        <v>doublePrec</v>
      </c>
      <c r="I40" t="str">
        <f t="shared" si="1"/>
        <v>Double = 0x3a,</v>
      </c>
      <c r="J40" t="str">
        <f t="shared" si="2"/>
        <v>new DataType("double", "Double", 0x3a, 8, "double", "doublePrec"),</v>
      </c>
      <c r="K40" t="str">
        <f t="shared" si="3"/>
        <v>case DataType::Double: return 8;</v>
      </c>
    </row>
    <row r="41" spans="1:11" x14ac:dyDescent="0.45">
      <c r="A41" t="s">
        <v>98</v>
      </c>
      <c r="B41" t="s">
        <v>207</v>
      </c>
      <c r="C41" t="s">
        <v>99</v>
      </c>
      <c r="D41">
        <f t="shared" si="0"/>
        <v>65</v>
      </c>
      <c r="E41">
        <v>-1</v>
      </c>
      <c r="F41" t="s">
        <v>21</v>
      </c>
      <c r="G41" t="s">
        <v>145</v>
      </c>
      <c r="H41" t="str">
        <f>VLOOKUP(D41,Blad2!A:B,2,FALSE)</f>
        <v>octetStr</v>
      </c>
      <c r="I41" t="str">
        <f t="shared" si="1"/>
        <v>Octstr = 0x41,</v>
      </c>
      <c r="J41" t="str">
        <f t="shared" si="2"/>
        <v>new DataType("octstr", "Octstr", 0x41, -1, "Buffer", "octetStr"),</v>
      </c>
      <c r="K41" t="str">
        <f t="shared" si="3"/>
        <v>case DataType::Octstr: return -1;</v>
      </c>
    </row>
    <row r="42" spans="1:11" x14ac:dyDescent="0.45">
      <c r="A42" t="s">
        <v>97</v>
      </c>
      <c r="B42" t="s">
        <v>144</v>
      </c>
      <c r="C42" t="s">
        <v>100</v>
      </c>
      <c r="D42">
        <f t="shared" si="0"/>
        <v>66</v>
      </c>
      <c r="E42">
        <v>-1</v>
      </c>
      <c r="F42" t="s">
        <v>21</v>
      </c>
      <c r="G42" t="s">
        <v>144</v>
      </c>
      <c r="H42" t="str">
        <f>VLOOKUP(D42,Blad2!A:B,2,FALSE)</f>
        <v>charStr</v>
      </c>
      <c r="I42" t="str">
        <f t="shared" si="1"/>
        <v>String = 0x42,</v>
      </c>
      <c r="J42" t="str">
        <f t="shared" si="2"/>
        <v>new DataType("string", "String", 0x42, -1, "String", "charStr"),</v>
      </c>
      <c r="K42" t="str">
        <f t="shared" si="3"/>
        <v>case DataType::String: return -1;</v>
      </c>
    </row>
    <row r="43" spans="1:11" x14ac:dyDescent="0.45">
      <c r="A43" t="s">
        <v>101</v>
      </c>
      <c r="B43" t="s">
        <v>208</v>
      </c>
      <c r="C43" t="s">
        <v>102</v>
      </c>
      <c r="D43">
        <f t="shared" si="0"/>
        <v>67</v>
      </c>
      <c r="E43">
        <v>-1</v>
      </c>
      <c r="F43" t="s">
        <v>42</v>
      </c>
      <c r="G43" t="s">
        <v>145</v>
      </c>
      <c r="H43" t="str">
        <f>VLOOKUP(D43,Blad2!A:B,2,FALSE)</f>
        <v>longOctetStr</v>
      </c>
      <c r="I43" t="str">
        <f t="shared" si="1"/>
        <v>Octstr16 = 0x43,</v>
      </c>
      <c r="J43" t="str">
        <f t="shared" si="2"/>
        <v>new DataType("octstr16", "Octstr16", 0x43, -1, "Buffer", "longOctetStr"),</v>
      </c>
      <c r="K43" t="str">
        <f t="shared" si="3"/>
        <v>case DataType::Octstr16: return -1;</v>
      </c>
    </row>
    <row r="44" spans="1:11" x14ac:dyDescent="0.45">
      <c r="A44" t="s">
        <v>103</v>
      </c>
      <c r="B44" t="s">
        <v>209</v>
      </c>
      <c r="C44" t="s">
        <v>104</v>
      </c>
      <c r="D44">
        <f t="shared" si="0"/>
        <v>68</v>
      </c>
      <c r="E44">
        <v>-1</v>
      </c>
      <c r="F44" t="s">
        <v>42</v>
      </c>
      <c r="G44" t="s">
        <v>144</v>
      </c>
      <c r="H44" t="str">
        <f>VLOOKUP(D44,Blad2!A:B,2,FALSE)</f>
        <v>longCharStr</v>
      </c>
      <c r="I44" t="str">
        <f t="shared" si="1"/>
        <v>String16 = 0x44,</v>
      </c>
      <c r="J44" t="str">
        <f t="shared" si="2"/>
        <v>new DataType("string16", "String16", 0x44, -1, "String", "longCharStr"),</v>
      </c>
      <c r="K44" t="str">
        <f t="shared" si="3"/>
        <v>case DataType::String16: return -1;</v>
      </c>
    </row>
    <row r="45" spans="1:11" x14ac:dyDescent="0.45">
      <c r="A45" t="s">
        <v>106</v>
      </c>
      <c r="B45" t="s">
        <v>105</v>
      </c>
      <c r="C45" t="s">
        <v>107</v>
      </c>
      <c r="D45">
        <f t="shared" si="0"/>
        <v>72</v>
      </c>
      <c r="E45">
        <v>-1</v>
      </c>
      <c r="F45" t="s">
        <v>42</v>
      </c>
      <c r="H45" t="str">
        <f>VLOOKUP(D45,Blad2!A:B,2,FALSE)</f>
        <v>array</v>
      </c>
      <c r="I45" t="str">
        <f t="shared" si="1"/>
        <v>Array = 0x48,</v>
      </c>
      <c r="J45" t="str">
        <f t="shared" si="2"/>
        <v>new DataType("array", "Array", 0x48, -1, "", "array"),</v>
      </c>
      <c r="K45" t="str">
        <f t="shared" si="3"/>
        <v>case DataType::Array: return -1;</v>
      </c>
    </row>
    <row r="46" spans="1:11" x14ac:dyDescent="0.45">
      <c r="A46" t="s">
        <v>108</v>
      </c>
      <c r="B46" t="s">
        <v>210</v>
      </c>
      <c r="C46" t="s">
        <v>109</v>
      </c>
      <c r="D46">
        <f t="shared" si="0"/>
        <v>76</v>
      </c>
      <c r="E46">
        <v>-1</v>
      </c>
      <c r="F46" t="s">
        <v>42</v>
      </c>
      <c r="G46" t="s">
        <v>146</v>
      </c>
      <c r="H46" t="str">
        <f>VLOOKUP(D46,Blad2!A:B,2,FALSE)</f>
        <v>struct</v>
      </c>
      <c r="I46" t="str">
        <f t="shared" si="1"/>
        <v>Struct = 0x4c,</v>
      </c>
      <c r="J46" t="str">
        <f t="shared" si="2"/>
        <v>new DataType("struct", "Struct", 0x4c, -1, "DateTime", "struct"),</v>
      </c>
      <c r="K46" t="str">
        <f t="shared" si="3"/>
        <v>case DataType::Struct: return -1;</v>
      </c>
    </row>
    <row r="47" spans="1:11" x14ac:dyDescent="0.45">
      <c r="A47" t="s">
        <v>111</v>
      </c>
      <c r="B47" t="s">
        <v>110</v>
      </c>
      <c r="C47" t="s">
        <v>112</v>
      </c>
      <c r="D47">
        <f t="shared" si="0"/>
        <v>80</v>
      </c>
      <c r="E47">
        <v>-1</v>
      </c>
      <c r="F47" t="s">
        <v>42</v>
      </c>
      <c r="H47" t="str">
        <f>VLOOKUP(D47,Blad2!A:B,2,FALSE)</f>
        <v>set</v>
      </c>
      <c r="I47" t="str">
        <f t="shared" si="1"/>
        <v>Set = 0x50,</v>
      </c>
      <c r="J47" t="str">
        <f t="shared" si="2"/>
        <v>new DataType("set", "Set", 0x50, -1, "", "set"),</v>
      </c>
      <c r="K47" t="str">
        <f t="shared" si="3"/>
        <v>case DataType::Set: return -1;</v>
      </c>
    </row>
    <row r="48" spans="1:11" x14ac:dyDescent="0.45">
      <c r="A48" t="s">
        <v>114</v>
      </c>
      <c r="B48" t="s">
        <v>113</v>
      </c>
      <c r="C48" t="s">
        <v>115</v>
      </c>
      <c r="D48">
        <f t="shared" si="0"/>
        <v>81</v>
      </c>
      <c r="E48">
        <v>-1</v>
      </c>
      <c r="F48" t="s">
        <v>42</v>
      </c>
      <c r="H48" t="str">
        <f>VLOOKUP(D48,Blad2!A:B,2,FALSE)</f>
        <v>bag</v>
      </c>
      <c r="I48" t="str">
        <f t="shared" si="1"/>
        <v>Bag = 0x51,</v>
      </c>
      <c r="J48" t="str">
        <f t="shared" si="2"/>
        <v>new DataType("bag", "Bag", 0x51, -1, "", "bag"),</v>
      </c>
      <c r="K48" t="str">
        <f t="shared" si="3"/>
        <v>case DataType::Bag: return -1;</v>
      </c>
    </row>
    <row r="49" spans="1:11" x14ac:dyDescent="0.45">
      <c r="A49" t="s">
        <v>116</v>
      </c>
      <c r="B49" t="s">
        <v>116</v>
      </c>
      <c r="C49" t="s">
        <v>117</v>
      </c>
      <c r="D49">
        <f t="shared" si="0"/>
        <v>224</v>
      </c>
      <c r="E49">
        <v>4</v>
      </c>
      <c r="F49" t="s">
        <v>48</v>
      </c>
      <c r="G49" t="s">
        <v>137</v>
      </c>
      <c r="H49" t="str">
        <f>VLOOKUP(D49,Blad2!A:B,2,FALSE)</f>
        <v>tod</v>
      </c>
      <c r="I49" t="str">
        <f t="shared" si="1"/>
        <v>ToD = 0xe0,</v>
      </c>
      <c r="J49" t="str">
        <f t="shared" si="2"/>
        <v>new DataType("ToD", "ToD", 0xe0, 4, "uint32_t", "tod"),</v>
      </c>
      <c r="K49" t="str">
        <f t="shared" si="3"/>
        <v>case DataType::ToD: return 4;</v>
      </c>
    </row>
    <row r="50" spans="1:11" x14ac:dyDescent="0.45">
      <c r="A50" t="s">
        <v>119</v>
      </c>
      <c r="B50" t="s">
        <v>118</v>
      </c>
      <c r="C50" t="s">
        <v>120</v>
      </c>
      <c r="D50">
        <f t="shared" si="0"/>
        <v>225</v>
      </c>
      <c r="E50">
        <v>4</v>
      </c>
      <c r="F50" t="s">
        <v>48</v>
      </c>
      <c r="G50" t="s">
        <v>137</v>
      </c>
      <c r="H50" t="str">
        <f>VLOOKUP(D50,Blad2!A:B,2,FALSE)</f>
        <v>date</v>
      </c>
      <c r="I50" t="str">
        <f t="shared" si="1"/>
        <v>Date = 0xe1,</v>
      </c>
      <c r="J50" t="str">
        <f t="shared" si="2"/>
        <v>new DataType("date", "Date", 0xe1, 4, "uint32_t", "date"),</v>
      </c>
      <c r="K50" t="str">
        <f t="shared" si="3"/>
        <v>case DataType::Date: return 4;</v>
      </c>
    </row>
    <row r="51" spans="1:11" x14ac:dyDescent="0.45">
      <c r="A51" t="s">
        <v>121</v>
      </c>
      <c r="B51" t="s">
        <v>121</v>
      </c>
      <c r="C51" t="s">
        <v>122</v>
      </c>
      <c r="D51">
        <f t="shared" si="0"/>
        <v>226</v>
      </c>
      <c r="E51">
        <v>4</v>
      </c>
      <c r="F51" t="s">
        <v>48</v>
      </c>
      <c r="G51" t="s">
        <v>137</v>
      </c>
      <c r="H51" t="str">
        <f>VLOOKUP(D51,Blad2!A:B,2,FALSE)</f>
        <v>utc</v>
      </c>
      <c r="I51" t="str">
        <f t="shared" si="1"/>
        <v>UTC = 0xe2,</v>
      </c>
      <c r="J51" t="str">
        <f t="shared" si="2"/>
        <v>new DataType("UTC", "UTC", 0xe2, 4, "uint32_t", "utc"),</v>
      </c>
      <c r="K51" t="str">
        <f t="shared" si="3"/>
        <v>case DataType::UTC: return 4;</v>
      </c>
    </row>
    <row r="52" spans="1:11" x14ac:dyDescent="0.45">
      <c r="A52" t="s">
        <v>123</v>
      </c>
      <c r="B52" t="s">
        <v>211</v>
      </c>
      <c r="C52" t="s">
        <v>124</v>
      </c>
      <c r="D52">
        <f t="shared" si="0"/>
        <v>232</v>
      </c>
      <c r="E52">
        <v>2</v>
      </c>
      <c r="F52" t="s">
        <v>42</v>
      </c>
      <c r="G52" t="s">
        <v>136</v>
      </c>
      <c r="H52" t="str">
        <f>VLOOKUP(D52,Blad2!A:B,2,FALSE)</f>
        <v>clusterId</v>
      </c>
      <c r="I52" t="str">
        <f t="shared" si="1"/>
        <v>ClusterId = 0xe8,</v>
      </c>
      <c r="J52" t="str">
        <f t="shared" si="2"/>
        <v>new DataType("clusterId", "ClusterId", 0xe8, 2, "uint16_t", "clusterId"),</v>
      </c>
      <c r="K52" t="str">
        <f t="shared" si="3"/>
        <v>case DataType::ClusterId: return 2;</v>
      </c>
    </row>
    <row r="53" spans="1:11" x14ac:dyDescent="0.45">
      <c r="A53" t="s">
        <v>125</v>
      </c>
      <c r="B53" t="s">
        <v>212</v>
      </c>
      <c r="C53" t="s">
        <v>126</v>
      </c>
      <c r="D53">
        <f t="shared" si="0"/>
        <v>233</v>
      </c>
      <c r="E53">
        <v>2</v>
      </c>
      <c r="F53" t="s">
        <v>42</v>
      </c>
      <c r="G53" t="s">
        <v>136</v>
      </c>
      <c r="H53" t="str">
        <f>VLOOKUP(D53,Blad2!A:B,2,FALSE)</f>
        <v>attrId</v>
      </c>
      <c r="I53" t="str">
        <f t="shared" si="1"/>
        <v>AttribId = 0xe9,</v>
      </c>
      <c r="J53" t="str">
        <f t="shared" si="2"/>
        <v>new DataType("attribId", "AttribId", 0xe9, 2, "uint16_t", "attrId"),</v>
      </c>
      <c r="K53" t="str">
        <f t="shared" si="3"/>
        <v>case DataType::AttribId: return 2;</v>
      </c>
    </row>
    <row r="54" spans="1:11" x14ac:dyDescent="0.45">
      <c r="A54" t="s">
        <v>127</v>
      </c>
      <c r="B54" t="s">
        <v>213</v>
      </c>
      <c r="C54" t="s">
        <v>128</v>
      </c>
      <c r="D54">
        <f t="shared" si="0"/>
        <v>234</v>
      </c>
      <c r="E54">
        <v>4</v>
      </c>
      <c r="F54" t="s">
        <v>48</v>
      </c>
      <c r="G54" t="s">
        <v>137</v>
      </c>
      <c r="H54" t="str">
        <f>VLOOKUP(D54,Blad2!A:B,2,FALSE)</f>
        <v>bacOid</v>
      </c>
      <c r="I54" t="str">
        <f t="shared" si="1"/>
        <v>BacOID = 0xea,</v>
      </c>
      <c r="J54" t="str">
        <f t="shared" si="2"/>
        <v>new DataType("bacOID", "BacOID", 0xea, 4, "uint32_t", "bacOid"),</v>
      </c>
      <c r="K54" t="str">
        <f t="shared" si="3"/>
        <v>case DataType::BacOID: return 4;</v>
      </c>
    </row>
    <row r="55" spans="1:11" x14ac:dyDescent="0.45">
      <c r="A55" t="s">
        <v>129</v>
      </c>
      <c r="B55" t="s">
        <v>129</v>
      </c>
      <c r="C55" t="s">
        <v>130</v>
      </c>
      <c r="D55">
        <f t="shared" si="0"/>
        <v>240</v>
      </c>
      <c r="E55">
        <v>8</v>
      </c>
      <c r="F55" t="s">
        <v>60</v>
      </c>
      <c r="G55" t="s">
        <v>138</v>
      </c>
      <c r="H55" t="str">
        <f>VLOOKUP(D55,Blad2!A:B,2,FALSE)</f>
        <v>ieeeAddr</v>
      </c>
      <c r="I55" t="str">
        <f t="shared" si="1"/>
        <v>EUI64 = 0xf0,</v>
      </c>
      <c r="J55" t="str">
        <f t="shared" si="2"/>
        <v>new DataType("EUI64", "EUI64", 0xf0, 8, "uint64_t", "ieeeAddr"),</v>
      </c>
      <c r="K55" t="str">
        <f t="shared" si="3"/>
        <v>case DataType::EUI64: return 8;</v>
      </c>
    </row>
    <row r="56" spans="1:11" x14ac:dyDescent="0.45">
      <c r="A56" t="s">
        <v>131</v>
      </c>
      <c r="B56" t="s">
        <v>214</v>
      </c>
      <c r="C56" t="s">
        <v>132</v>
      </c>
      <c r="D56">
        <f t="shared" si="0"/>
        <v>241</v>
      </c>
      <c r="E56">
        <v>16</v>
      </c>
      <c r="F56" t="s">
        <v>2</v>
      </c>
      <c r="H56" t="str">
        <f>VLOOKUP(D56,Blad2!A:B,2,FALSE)</f>
        <v>secKey</v>
      </c>
      <c r="I56" t="str">
        <f t="shared" si="1"/>
        <v>Key128 = 0xf1,</v>
      </c>
      <c r="J56" t="str">
        <f t="shared" si="2"/>
        <v>new DataType("key128", "Key128", 0xf1, 16, "", "secKey"),</v>
      </c>
      <c r="K56" t="str">
        <f t="shared" si="3"/>
        <v>case DataType::Key128: return 16;</v>
      </c>
    </row>
    <row r="57" spans="1:11" x14ac:dyDescent="0.45">
      <c r="A57" t="s">
        <v>133</v>
      </c>
      <c r="B57" t="s">
        <v>215</v>
      </c>
      <c r="C57" t="s">
        <v>21</v>
      </c>
      <c r="D57">
        <f t="shared" si="0"/>
        <v>255</v>
      </c>
      <c r="E57">
        <v>0</v>
      </c>
      <c r="F57" t="s">
        <v>2</v>
      </c>
      <c r="H57" t="str">
        <f>VLOOKUP(D57,Blad2!A:B,2,FALSE)</f>
        <v>unknown</v>
      </c>
      <c r="I57" t="str">
        <f t="shared" si="1"/>
        <v>Unk = 0xff,</v>
      </c>
      <c r="J57" t="str">
        <f t="shared" si="2"/>
        <v>new DataType("unk", "Unk", 0xff, 0, "", "unknown"),</v>
      </c>
      <c r="K57" t="str">
        <f t="shared" si="3"/>
        <v>case DataType::Unk: return 0;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6BB00-9FF6-41D1-98AF-5722F98B56B7}">
  <dimension ref="A1:B56"/>
  <sheetViews>
    <sheetView workbookViewId="0">
      <selection sqref="A1:B1048576"/>
    </sheetView>
  </sheetViews>
  <sheetFormatPr defaultRowHeight="14.25" x14ac:dyDescent="0.45"/>
  <sheetData>
    <row r="1" spans="1:2" x14ac:dyDescent="0.45">
      <c r="A1">
        <v>0</v>
      </c>
      <c r="B1" t="s">
        <v>147</v>
      </c>
    </row>
    <row r="2" spans="1:2" x14ac:dyDescent="0.45">
      <c r="A2">
        <v>8</v>
      </c>
      <c r="B2" t="s">
        <v>3</v>
      </c>
    </row>
    <row r="3" spans="1:2" x14ac:dyDescent="0.45">
      <c r="A3">
        <v>9</v>
      </c>
      <c r="B3" t="s">
        <v>5</v>
      </c>
    </row>
    <row r="4" spans="1:2" x14ac:dyDescent="0.45">
      <c r="A4">
        <v>10</v>
      </c>
      <c r="B4" t="s">
        <v>7</v>
      </c>
    </row>
    <row r="5" spans="1:2" x14ac:dyDescent="0.45">
      <c r="A5">
        <v>11</v>
      </c>
      <c r="B5" t="s">
        <v>9</v>
      </c>
    </row>
    <row r="6" spans="1:2" x14ac:dyDescent="0.45">
      <c r="A6">
        <v>12</v>
      </c>
      <c r="B6" t="s">
        <v>11</v>
      </c>
    </row>
    <row r="7" spans="1:2" x14ac:dyDescent="0.45">
      <c r="A7">
        <v>13</v>
      </c>
      <c r="B7" t="s">
        <v>13</v>
      </c>
    </row>
    <row r="8" spans="1:2" x14ac:dyDescent="0.45">
      <c r="A8">
        <v>14</v>
      </c>
      <c r="B8" t="s">
        <v>15</v>
      </c>
    </row>
    <row r="9" spans="1:2" x14ac:dyDescent="0.45">
      <c r="A9">
        <v>15</v>
      </c>
      <c r="B9" t="s">
        <v>17</v>
      </c>
    </row>
    <row r="10" spans="1:2" x14ac:dyDescent="0.45">
      <c r="A10">
        <v>16</v>
      </c>
      <c r="B10" t="s">
        <v>148</v>
      </c>
    </row>
    <row r="11" spans="1:2" x14ac:dyDescent="0.45">
      <c r="A11">
        <v>24</v>
      </c>
      <c r="B11" t="s">
        <v>149</v>
      </c>
    </row>
    <row r="12" spans="1:2" x14ac:dyDescent="0.45">
      <c r="A12">
        <v>25</v>
      </c>
      <c r="B12" t="s">
        <v>150</v>
      </c>
    </row>
    <row r="13" spans="1:2" x14ac:dyDescent="0.45">
      <c r="A13">
        <v>26</v>
      </c>
      <c r="B13" t="s">
        <v>151</v>
      </c>
    </row>
    <row r="14" spans="1:2" x14ac:dyDescent="0.45">
      <c r="A14">
        <v>27</v>
      </c>
      <c r="B14" t="s">
        <v>152</v>
      </c>
    </row>
    <row r="15" spans="1:2" x14ac:dyDescent="0.45">
      <c r="A15">
        <v>28</v>
      </c>
      <c r="B15" t="s">
        <v>153</v>
      </c>
    </row>
    <row r="16" spans="1:2" x14ac:dyDescent="0.45">
      <c r="A16">
        <v>29</v>
      </c>
      <c r="B16" t="s">
        <v>154</v>
      </c>
    </row>
    <row r="17" spans="1:2" x14ac:dyDescent="0.45">
      <c r="A17">
        <v>30</v>
      </c>
      <c r="B17" t="s">
        <v>155</v>
      </c>
    </row>
    <row r="18" spans="1:2" x14ac:dyDescent="0.45">
      <c r="A18">
        <v>31</v>
      </c>
      <c r="B18" t="s">
        <v>156</v>
      </c>
    </row>
    <row r="19" spans="1:2" x14ac:dyDescent="0.45">
      <c r="A19">
        <v>32</v>
      </c>
      <c r="B19" t="s">
        <v>38</v>
      </c>
    </row>
    <row r="20" spans="1:2" x14ac:dyDescent="0.45">
      <c r="A20">
        <v>33</v>
      </c>
      <c r="B20" t="s">
        <v>40</v>
      </c>
    </row>
    <row r="21" spans="1:2" x14ac:dyDescent="0.45">
      <c r="A21">
        <v>34</v>
      </c>
      <c r="B21" t="s">
        <v>43</v>
      </c>
    </row>
    <row r="22" spans="1:2" x14ac:dyDescent="0.45">
      <c r="A22">
        <v>35</v>
      </c>
      <c r="B22" t="s">
        <v>46</v>
      </c>
    </row>
    <row r="23" spans="1:2" x14ac:dyDescent="0.45">
      <c r="A23">
        <v>36</v>
      </c>
      <c r="B23" t="s">
        <v>49</v>
      </c>
    </row>
    <row r="24" spans="1:2" x14ac:dyDescent="0.45">
      <c r="A24">
        <v>37</v>
      </c>
      <c r="B24" t="s">
        <v>52</v>
      </c>
    </row>
    <row r="25" spans="1:2" x14ac:dyDescent="0.45">
      <c r="A25">
        <v>38</v>
      </c>
      <c r="B25" t="s">
        <v>55</v>
      </c>
    </row>
    <row r="26" spans="1:2" x14ac:dyDescent="0.45">
      <c r="A26">
        <v>39</v>
      </c>
      <c r="B26" t="s">
        <v>58</v>
      </c>
    </row>
    <row r="27" spans="1:2" x14ac:dyDescent="0.45">
      <c r="A27">
        <v>40</v>
      </c>
      <c r="B27" t="s">
        <v>61</v>
      </c>
    </row>
    <row r="28" spans="1:2" x14ac:dyDescent="0.45">
      <c r="A28">
        <v>41</v>
      </c>
      <c r="B28" t="s">
        <v>64</v>
      </c>
    </row>
    <row r="29" spans="1:2" x14ac:dyDescent="0.45">
      <c r="A29">
        <v>42</v>
      </c>
      <c r="B29" t="s">
        <v>67</v>
      </c>
    </row>
    <row r="30" spans="1:2" x14ac:dyDescent="0.45">
      <c r="A30">
        <v>43</v>
      </c>
      <c r="B30" t="s">
        <v>70</v>
      </c>
    </row>
    <row r="31" spans="1:2" x14ac:dyDescent="0.45">
      <c r="A31">
        <v>48</v>
      </c>
      <c r="B31" t="s">
        <v>85</v>
      </c>
    </row>
    <row r="32" spans="1:2" x14ac:dyDescent="0.45">
      <c r="A32">
        <v>49</v>
      </c>
      <c r="B32" t="s">
        <v>87</v>
      </c>
    </row>
    <row r="33" spans="1:2" x14ac:dyDescent="0.45">
      <c r="A33">
        <v>57</v>
      </c>
      <c r="B33" t="s">
        <v>157</v>
      </c>
    </row>
    <row r="34" spans="1:2" x14ac:dyDescent="0.45">
      <c r="A34">
        <v>58</v>
      </c>
      <c r="B34" t="s">
        <v>158</v>
      </c>
    </row>
    <row r="35" spans="1:2" x14ac:dyDescent="0.45">
      <c r="A35">
        <v>65</v>
      </c>
      <c r="B35" t="s">
        <v>159</v>
      </c>
    </row>
    <row r="36" spans="1:2" x14ac:dyDescent="0.45">
      <c r="A36">
        <v>66</v>
      </c>
      <c r="B36" t="s">
        <v>160</v>
      </c>
    </row>
    <row r="37" spans="1:2" x14ac:dyDescent="0.45">
      <c r="A37">
        <v>67</v>
      </c>
      <c r="B37" t="s">
        <v>161</v>
      </c>
    </row>
    <row r="38" spans="1:2" x14ac:dyDescent="0.45">
      <c r="A38">
        <v>68</v>
      </c>
      <c r="B38" t="s">
        <v>162</v>
      </c>
    </row>
    <row r="39" spans="1:2" x14ac:dyDescent="0.45">
      <c r="A39">
        <v>72</v>
      </c>
      <c r="B39" t="s">
        <v>106</v>
      </c>
    </row>
    <row r="40" spans="1:2" x14ac:dyDescent="0.45">
      <c r="A40">
        <v>76</v>
      </c>
      <c r="B40" t="s">
        <v>108</v>
      </c>
    </row>
    <row r="41" spans="1:2" x14ac:dyDescent="0.45">
      <c r="A41">
        <v>80</v>
      </c>
      <c r="B41" t="s">
        <v>111</v>
      </c>
    </row>
    <row r="42" spans="1:2" x14ac:dyDescent="0.45">
      <c r="A42">
        <v>81</v>
      </c>
      <c r="B42" t="s">
        <v>114</v>
      </c>
    </row>
    <row r="43" spans="1:2" x14ac:dyDescent="0.45">
      <c r="A43">
        <v>224</v>
      </c>
      <c r="B43" t="s">
        <v>163</v>
      </c>
    </row>
    <row r="44" spans="1:2" x14ac:dyDescent="0.45">
      <c r="A44">
        <v>225</v>
      </c>
      <c r="B44" t="s">
        <v>119</v>
      </c>
    </row>
    <row r="45" spans="1:2" x14ac:dyDescent="0.45">
      <c r="A45">
        <v>226</v>
      </c>
      <c r="B45" t="s">
        <v>164</v>
      </c>
    </row>
    <row r="46" spans="1:2" x14ac:dyDescent="0.45">
      <c r="A46">
        <v>232</v>
      </c>
      <c r="B46" t="s">
        <v>123</v>
      </c>
    </row>
    <row r="47" spans="1:2" x14ac:dyDescent="0.45">
      <c r="A47">
        <v>233</v>
      </c>
      <c r="B47" t="s">
        <v>165</v>
      </c>
    </row>
    <row r="48" spans="1:2" x14ac:dyDescent="0.45">
      <c r="A48">
        <v>234</v>
      </c>
      <c r="B48" t="s">
        <v>166</v>
      </c>
    </row>
    <row r="49" spans="1:2" x14ac:dyDescent="0.45">
      <c r="A49">
        <v>240</v>
      </c>
      <c r="B49" t="s">
        <v>167</v>
      </c>
    </row>
    <row r="50" spans="1:2" x14ac:dyDescent="0.45">
      <c r="A50">
        <v>241</v>
      </c>
      <c r="B50" t="s">
        <v>168</v>
      </c>
    </row>
    <row r="51" spans="1:2" x14ac:dyDescent="0.45">
      <c r="A51">
        <v>255</v>
      </c>
      <c r="B51" t="s">
        <v>169</v>
      </c>
    </row>
    <row r="52" spans="1:2" x14ac:dyDescent="0.45">
      <c r="A52">
        <v>44</v>
      </c>
      <c r="B52" t="s">
        <v>73</v>
      </c>
    </row>
    <row r="53" spans="1:2" x14ac:dyDescent="0.45">
      <c r="A53">
        <v>45</v>
      </c>
      <c r="B53" t="s">
        <v>76</v>
      </c>
    </row>
    <row r="54" spans="1:2" x14ac:dyDescent="0.45">
      <c r="A54">
        <v>46</v>
      </c>
      <c r="B54" t="s">
        <v>79</v>
      </c>
    </row>
    <row r="55" spans="1:2" x14ac:dyDescent="0.45">
      <c r="A55">
        <v>47</v>
      </c>
      <c r="B55" t="s">
        <v>82</v>
      </c>
    </row>
    <row r="56" spans="1:2" x14ac:dyDescent="0.45">
      <c r="A56">
        <v>56</v>
      </c>
      <c r="B56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</dc:creator>
  <cp:lastModifiedBy>Pieter</cp:lastModifiedBy>
  <dcterms:created xsi:type="dcterms:W3CDTF">2022-11-21T15:39:50Z</dcterms:created>
  <dcterms:modified xsi:type="dcterms:W3CDTF">2022-11-27T07:35:11Z</dcterms:modified>
</cp:coreProperties>
</file>