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4"/>
  <workbookPr/>
  <mc:AlternateContent xmlns:mc="http://schemas.openxmlformats.org/markup-compatibility/2006">
    <mc:Choice Requires="x15">
      <x15ac:absPath xmlns:x15ac="http://schemas.microsoft.com/office/spreadsheetml/2010/11/ac" url="D:\PAUL_VJA\CV_2025\POSTUTACIIONES\SEPT_2025\DEVSU_ARQUITECTOR DE SOLUCIONES\"/>
    </mc:Choice>
  </mc:AlternateContent>
  <xr:revisionPtr revIDLastSave="0" documentId="13_ncr:1_{7E5C2077-929A-4BE5-A6DA-D0FB292FA1FA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Estimación" sheetId="4" r:id="rId1"/>
    <sheet name="Proyección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F19" i="4" l="1"/>
  <c r="F20" i="4"/>
  <c r="F21" i="4"/>
  <c r="F18" i="4"/>
  <c r="E6" i="4"/>
  <c r="E7" i="4"/>
  <c r="E8" i="4"/>
  <c r="E5" i="4"/>
  <c r="G19" i="4" l="1"/>
  <c r="G21" i="4"/>
  <c r="G20" i="4"/>
  <c r="G18" i="4"/>
  <c r="E9" i="4"/>
  <c r="E11" i="4"/>
  <c r="E12" i="4" l="1"/>
  <c r="B7" i="1"/>
  <c r="B6" i="1"/>
  <c r="B8" i="1" l="1"/>
  <c r="B10" i="1"/>
  <c r="B9" i="1"/>
</calcChain>
</file>

<file path=xl/sharedStrings.xml><?xml version="1.0" encoding="utf-8"?>
<sst xmlns="http://schemas.openxmlformats.org/spreadsheetml/2006/main" count="57" uniqueCount="51">
  <si>
    <t>Indicador</t>
  </si>
  <si>
    <t>Valor</t>
  </si>
  <si>
    <t>Fórmula/Comentarios</t>
  </si>
  <si>
    <t>Número de Microservicios a Entregar</t>
  </si>
  <si>
    <t>Basado en el análisis inicial del alcance.</t>
  </si>
  <si>
    <t>Costo Total Proyectado</t>
  </si>
  <si>
    <t>Precio Unitario (por Microservicio)</t>
  </si>
  <si>
    <t>Revenue Total Proyectado</t>
  </si>
  <si>
    <t>Margen de Ganancia (%)</t>
  </si>
  <si>
    <t>Ganancia Neta Proyectada</t>
  </si>
  <si>
    <t>Ganancia final del proyecto.</t>
  </si>
  <si>
    <t>Plazo Máximo de Entrega</t>
  </si>
  <si>
    <t>15 días hábiles</t>
  </si>
  <si>
    <t>Período de Gracia</t>
  </si>
  <si>
    <t>2 días hábiles</t>
  </si>
  <si>
    <t>Resumen Ejecutivo y Proyección Financiera</t>
  </si>
  <si>
    <t>Estimación de Costos por Unidad de Servicio</t>
  </si>
  <si>
    <t>Perfil</t>
  </si>
  <si>
    <t>Rol</t>
  </si>
  <si>
    <t>Tarifa/Hora</t>
  </si>
  <si>
    <t>Horas Estimadas por Servicio</t>
  </si>
  <si>
    <t>Costo por Servicio</t>
  </si>
  <si>
    <t>Arquitecto de Soluciones</t>
  </si>
  <si>
    <t>Diseño y Estrategia</t>
  </si>
  <si>
    <t>Desarrollador Senior</t>
  </si>
  <si>
    <t>Desarrollo y Pruebas</t>
  </si>
  <si>
    <t>Especialista DevOps</t>
  </si>
  <si>
    <t>CI/CD y despliegue</t>
  </si>
  <si>
    <t>Analista QA</t>
  </si>
  <si>
    <t>Pruebas y Calidad</t>
  </si>
  <si>
    <t>Subtotal Costo de Personal</t>
  </si>
  <si>
    <t>Costo de Herramientas</t>
  </si>
  <si>
    <t>GitHub Copilot</t>
  </si>
  <si>
    <t>Costos Indirectos (15% sobre personal)</t>
  </si>
  <si>
    <t>Administración y Gestión</t>
  </si>
  <si>
    <t>Costo Unitario Total</t>
  </si>
  <si>
    <t>Equipo Propuesto y Dedicación</t>
  </si>
  <si>
    <t>Rol en el Proyecto</t>
  </si>
  <si>
    <t>Horas Totales Estimadas</t>
  </si>
  <si>
    <t>% de Dedicación</t>
  </si>
  <si>
    <t>Liderazgo y Diseño</t>
  </si>
  <si>
    <t>Programación y Refactorización</t>
  </si>
  <si>
    <t>CI/CD y Automatización</t>
  </si>
  <si>
    <t>Calidad y Pruebas</t>
  </si>
  <si>
    <r>
      <t>Nota:</t>
    </r>
    <r>
      <rPr>
        <sz val="11"/>
        <color theme="1"/>
        <rFont val="Calibri"/>
        <family val="2"/>
        <scheme val="minor"/>
      </rPr>
      <t xml:space="preserve"> Se considera un total de </t>
    </r>
    <r>
      <rPr>
        <b/>
        <sz val="11"/>
        <color theme="1"/>
        <rFont val="Calibri"/>
        <family val="2"/>
        <scheme val="minor"/>
      </rPr>
      <t>1,200 horas de proyecto</t>
    </r>
    <r>
      <rPr>
        <sz val="11"/>
        <color theme="1"/>
        <rFont val="Calibri"/>
        <family val="2"/>
        <scheme val="minor"/>
      </rPr>
      <t xml:space="preserve"> (15 días hábiles x 8 horas/día x 10 personas). Los porcentajes se basan en la división de las horas estimadas entre las 1,200 horas totales.</t>
    </r>
  </si>
  <si>
    <t>Se obtiene el Costo Unitario Total * Número de Microservicios</t>
  </si>
  <si>
    <t>Cálculo basado en el Costo Unitario Total / (1- 0,40)  que es  el margen del 40%.</t>
  </si>
  <si>
    <t>Precio Unitario  * Número de Microservicios , Este es el ingreso total esperado.</t>
  </si>
  <si>
    <t>Debe ser &gt;= 40%. Calcula (Revenue Total  -  Costo Total ) neta dividida por el revenue total</t>
  </si>
  <si>
    <t>Horas  Estimadas</t>
  </si>
  <si>
    <t>Unidades de Microservicios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</si>
</sst>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;[Red]&quot;$&quot;\-#,##0"/>
    <numFmt numFmtId="8" formatCode="&quot;$&quot;#,##0.00;[Red]&quot;$&quot;\-#,##0.00"/>
    <numFmt numFmtId="44" formatCode="_ &quot;$&quot;* #,##0.00_ ;_ &quot;$&quot;* \-#,##0.00_ ;_ &quot;$&quot;* &quot;-&quot;??_ ;_ @_ 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sz val="10"/>
      <color theme="1"/>
      <name val="Calibri Light"/>
      <family val="2"/>
      <scheme val="major"/>
    </font>
    <font>
      <sz val="10"/>
      <color theme="1"/>
      <name val="Calibri Light"/>
      <family val="2"/>
      <scheme val="major"/>
    </font>
    <font>
      <b/>
      <sz val="11"/>
      <color theme="1"/>
      <name val="Calibri Light"/>
      <family val="2"/>
      <scheme val="maj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AAFCEA"/>
        <bgColor indexed="64"/>
      </patternFill>
    </fill>
    <fill>
      <patternFill patternType="solid">
        <fgColor rgb="FFFBF8E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4">
    <xf numFmtId="0" fontId="0" fillId="0" borderId="0" xfId="0"/>
    <xf numFmtId="0" fontId="2" fillId="0" borderId="0" xfId="0" applyFont="1"/>
    <xf numFmtId="0" fontId="3" fillId="0" borderId="0" xfId="0" applyFont="1"/>
    <xf numFmtId="0" fontId="4" fillId="2" borderId="1" xfId="0" applyFont="1" applyFill="1" applyBorder="1" applyAlignment="1">
      <alignment wrapText="1"/>
    </xf>
    <xf numFmtId="0" fontId="4" fillId="2" borderId="1" xfId="0" applyFont="1" applyFill="1" applyBorder="1" applyAlignment="1">
      <alignment vertical="center"/>
    </xf>
    <xf numFmtId="0" fontId="5" fillId="0" borderId="1" xfId="0" applyFont="1" applyBorder="1" applyAlignment="1">
      <alignment wrapText="1"/>
    </xf>
    <xf numFmtId="0" fontId="6" fillId="0" borderId="0" xfId="0" applyFont="1"/>
    <xf numFmtId="0" fontId="5" fillId="0" borderId="1" xfId="0" applyFont="1" applyBorder="1" applyAlignment="1">
      <alignment horizontal="center" wrapText="1"/>
    </xf>
    <xf numFmtId="0" fontId="5" fillId="3" borderId="1" xfId="0" applyFont="1" applyFill="1" applyBorder="1" applyAlignment="1">
      <alignment wrapText="1"/>
    </xf>
    <xf numFmtId="6" fontId="5" fillId="3" borderId="1" xfId="0" applyNumberFormat="1" applyFont="1" applyFill="1" applyBorder="1" applyAlignment="1">
      <alignment wrapText="1"/>
    </xf>
    <xf numFmtId="0" fontId="5" fillId="3" borderId="1" xfId="0" applyFont="1" applyFill="1" applyBorder="1" applyAlignment="1">
      <alignment vertical="center"/>
    </xf>
    <xf numFmtId="0" fontId="3" fillId="0" borderId="0" xfId="0" applyFont="1" applyAlignment="1">
      <alignment horizontal="center"/>
    </xf>
    <xf numFmtId="0" fontId="4" fillId="2" borderId="1" xfId="0" applyFont="1" applyFill="1" applyBorder="1" applyAlignment="1">
      <alignment horizontal="center" wrapText="1"/>
    </xf>
    <xf numFmtId="6" fontId="5" fillId="0" borderId="1" xfId="0" applyNumberFormat="1" applyFont="1" applyBorder="1" applyAlignment="1">
      <alignment horizontal="center" wrapText="1"/>
    </xf>
    <xf numFmtId="6" fontId="5" fillId="3" borderId="1" xfId="0" applyNumberFormat="1" applyFont="1" applyFill="1" applyBorder="1" applyAlignment="1">
      <alignment horizontal="center" wrapText="1"/>
    </xf>
    <xf numFmtId="0" fontId="5" fillId="3" borderId="1" xfId="0" applyFont="1" applyFill="1" applyBorder="1" applyAlignment="1">
      <alignment horizontal="center" wrapText="1"/>
    </xf>
    <xf numFmtId="8" fontId="3" fillId="0" borderId="0" xfId="0" applyNumberFormat="1" applyFont="1"/>
    <xf numFmtId="8" fontId="3" fillId="0" borderId="1" xfId="0" applyNumberFormat="1" applyFont="1" applyBorder="1"/>
    <xf numFmtId="0" fontId="4" fillId="3" borderId="1" xfId="0" applyFont="1" applyFill="1" applyBorder="1" applyAlignment="1">
      <alignment vertical="center"/>
    </xf>
    <xf numFmtId="44" fontId="0" fillId="0" borderId="0" xfId="0" applyNumberFormat="1"/>
    <xf numFmtId="0" fontId="4" fillId="2" borderId="2" xfId="0" applyFont="1" applyFill="1" applyBorder="1" applyAlignment="1">
      <alignment wrapText="1"/>
    </xf>
    <xf numFmtId="0" fontId="4" fillId="2" borderId="3" xfId="0" applyFont="1" applyFill="1" applyBorder="1" applyAlignment="1">
      <alignment vertical="center"/>
    </xf>
    <xf numFmtId="0" fontId="5" fillId="0" borderId="2" xfId="0" applyFont="1" applyBorder="1" applyAlignment="1">
      <alignment wrapText="1"/>
    </xf>
    <xf numFmtId="0" fontId="5" fillId="0" borderId="3" xfId="0" applyFont="1" applyBorder="1" applyAlignment="1">
      <alignment vertical="center"/>
    </xf>
    <xf numFmtId="8" fontId="5" fillId="0" borderId="1" xfId="0" applyNumberFormat="1" applyFont="1" applyBorder="1" applyAlignment="1">
      <alignment wrapText="1"/>
    </xf>
    <xf numFmtId="9" fontId="3" fillId="0" borderId="1" xfId="2" applyFont="1" applyBorder="1"/>
    <xf numFmtId="0" fontId="5" fillId="0" borderId="3" xfId="0" applyFont="1" applyBorder="1" applyAlignment="1">
      <alignment vertical="center" wrapText="1"/>
    </xf>
    <xf numFmtId="0" fontId="5" fillId="0" borderId="3" xfId="0" applyFont="1" applyBorder="1" applyAlignment="1">
      <alignment wrapText="1"/>
    </xf>
    <xf numFmtId="8" fontId="4" fillId="0" borderId="1" xfId="0" applyNumberFormat="1" applyFont="1" applyBorder="1" applyAlignment="1">
      <alignment wrapText="1"/>
    </xf>
    <xf numFmtId="8" fontId="4" fillId="4" borderId="1" xfId="0" applyNumberFormat="1" applyFont="1" applyFill="1" applyBorder="1" applyAlignment="1">
      <alignment wrapText="1"/>
    </xf>
    <xf numFmtId="8" fontId="4" fillId="5" borderId="1" xfId="0" applyNumberFormat="1" applyFont="1" applyFill="1" applyBorder="1" applyAlignment="1">
      <alignment wrapText="1"/>
    </xf>
    <xf numFmtId="0" fontId="4" fillId="6" borderId="1" xfId="0" applyFont="1" applyFill="1" applyBorder="1" applyAlignment="1">
      <alignment horizontal="right" wrapText="1"/>
    </xf>
    <xf numFmtId="0" fontId="4" fillId="0" borderId="2" xfId="0" applyFont="1" applyBorder="1" applyAlignment="1">
      <alignment wrapText="1"/>
    </xf>
    <xf numFmtId="0" fontId="4" fillId="7" borderId="2" xfId="0" applyFont="1" applyFill="1" applyBorder="1" applyAlignment="1">
      <alignment wrapText="1"/>
    </xf>
    <xf numFmtId="44" fontId="4" fillId="7" borderId="1" xfId="1" applyFont="1" applyFill="1" applyBorder="1" applyAlignment="1">
      <alignment wrapText="1"/>
    </xf>
    <xf numFmtId="8" fontId="4" fillId="7" borderId="1" xfId="0" applyNumberFormat="1" applyFont="1" applyFill="1" applyBorder="1" applyAlignment="1">
      <alignment wrapText="1"/>
    </xf>
    <xf numFmtId="1" fontId="5" fillId="0" borderId="1" xfId="0" applyNumberFormat="1" applyFont="1" applyBorder="1" applyAlignment="1">
      <alignment horizontal="center" wrapText="1"/>
    </xf>
    <xf numFmtId="0" fontId="3" fillId="0" borderId="1" xfId="0" applyFont="1" applyBorder="1"/>
    <xf numFmtId="10" fontId="3" fillId="0" borderId="0" xfId="2" applyNumberFormat="1" applyFont="1"/>
    <xf numFmtId="10" fontId="5" fillId="0" borderId="1" xfId="2" applyNumberFormat="1" applyFont="1" applyBorder="1" applyAlignment="1">
      <alignment horizontal="center" wrapText="1"/>
    </xf>
    <xf numFmtId="0" fontId="5" fillId="3" borderId="2" xfId="0" applyFont="1" applyFill="1" applyBorder="1" applyAlignment="1">
      <alignment horizontal="center" wrapText="1"/>
    </xf>
    <xf numFmtId="0" fontId="5" fillId="3" borderId="4" xfId="0" applyFont="1" applyFill="1" applyBorder="1" applyAlignment="1">
      <alignment horizontal="center" wrapText="1"/>
    </xf>
    <xf numFmtId="0" fontId="5" fillId="3" borderId="3" xfId="0" applyFont="1" applyFill="1" applyBorder="1" applyAlignment="1">
      <alignment horizontal="center" wrapText="1"/>
    </xf>
    <xf numFmtId="0" fontId="2" fillId="0" borderId="0" xfId="0" applyFont="1" applyAlignment="1">
      <alignment horizontal="center"/>
    </xf>
  </cellXfs>
  <cellStyles count="3"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BF8E9"/>
      <color rgb="FFFEEFE2"/>
      <color rgb="FFE6E6FE"/>
      <color rgb="FFCCCCFF"/>
      <color rgb="FFAAFCE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6053F-1EA5-41F7-978F-BD7E283F0D35}">
  <dimension ref="A3:H25"/>
  <sheetViews>
    <sheetView workbookViewId="0">
      <selection activeCell="E4" sqref="E4"/>
    </sheetView>
  </sheetViews>
  <sheetFormatPr baseColWidth="10" defaultColWidth="11.5703125" defaultRowHeight="15" x14ac:dyDescent="0.25"/>
  <cols>
    <col min="1" max="1" width="31" style="2" customWidth="1"/>
    <col min="2" max="2" width="24.140625" style="2" customWidth="1"/>
    <col min="3" max="3" width="11" style="11" bestFit="1" customWidth="1"/>
    <col min="4" max="4" width="19.140625" style="11" bestFit="1" customWidth="1"/>
    <col min="5" max="5" width="17" style="2" bestFit="1" customWidth="1"/>
    <col min="6" max="7" width="15.5703125" style="2" bestFit="1" customWidth="1"/>
    <col min="8" max="16384" width="11.5703125" style="2"/>
  </cols>
  <sheetData>
    <row r="3" spans="1:6" x14ac:dyDescent="0.25">
      <c r="B3" s="1" t="s">
        <v>16</v>
      </c>
    </row>
    <row r="4" spans="1:6" ht="26.25" x14ac:dyDescent="0.25">
      <c r="A4" s="3" t="s">
        <v>17</v>
      </c>
      <c r="B4" s="3" t="s">
        <v>18</v>
      </c>
      <c r="C4" s="12" t="s">
        <v>19</v>
      </c>
      <c r="D4" s="12" t="s">
        <v>20</v>
      </c>
      <c r="E4" s="4" t="s">
        <v>21</v>
      </c>
    </row>
    <row r="5" spans="1:6" x14ac:dyDescent="0.25">
      <c r="A5" s="8" t="s">
        <v>22</v>
      </c>
      <c r="B5" s="8" t="s">
        <v>23</v>
      </c>
      <c r="C5" s="14">
        <v>75</v>
      </c>
      <c r="D5" s="15">
        <v>20</v>
      </c>
      <c r="E5" s="17">
        <f>C5*D5</f>
        <v>1500</v>
      </c>
    </row>
    <row r="6" spans="1:6" x14ac:dyDescent="0.25">
      <c r="A6" s="8" t="s">
        <v>24</v>
      </c>
      <c r="B6" s="8" t="s">
        <v>25</v>
      </c>
      <c r="C6" s="14">
        <v>60</v>
      </c>
      <c r="D6" s="15">
        <v>60</v>
      </c>
      <c r="E6" s="17">
        <f t="shared" ref="E6:E8" si="0">C6*D6</f>
        <v>3600</v>
      </c>
      <c r="F6" s="16"/>
    </row>
    <row r="7" spans="1:6" x14ac:dyDescent="0.25">
      <c r="A7" s="8" t="s">
        <v>26</v>
      </c>
      <c r="B7" s="8" t="s">
        <v>27</v>
      </c>
      <c r="C7" s="14">
        <v>65</v>
      </c>
      <c r="D7" s="15">
        <v>15</v>
      </c>
      <c r="E7" s="17">
        <f t="shared" si="0"/>
        <v>975</v>
      </c>
      <c r="F7" s="16"/>
    </row>
    <row r="8" spans="1:6" x14ac:dyDescent="0.25">
      <c r="A8" s="8" t="s">
        <v>28</v>
      </c>
      <c r="B8" s="8" t="s">
        <v>29</v>
      </c>
      <c r="C8" s="14">
        <v>50</v>
      </c>
      <c r="D8" s="15">
        <v>20</v>
      </c>
      <c r="E8" s="17">
        <f t="shared" si="0"/>
        <v>1000</v>
      </c>
      <c r="F8" s="16"/>
    </row>
    <row r="9" spans="1:6" x14ac:dyDescent="0.25">
      <c r="A9" s="18" t="s">
        <v>30</v>
      </c>
      <c r="B9" s="40"/>
      <c r="C9" s="41"/>
      <c r="D9" s="42"/>
      <c r="E9" s="29">
        <f>SUM(E5:E8)</f>
        <v>7075</v>
      </c>
    </row>
    <row r="10" spans="1:6" x14ac:dyDescent="0.25">
      <c r="A10" s="8" t="s">
        <v>31</v>
      </c>
      <c r="B10" s="8" t="s">
        <v>32</v>
      </c>
      <c r="C10" s="15"/>
      <c r="D10" s="15"/>
      <c r="E10" s="9">
        <v>100</v>
      </c>
    </row>
    <row r="11" spans="1:6" x14ac:dyDescent="0.25">
      <c r="A11" s="8" t="s">
        <v>33</v>
      </c>
      <c r="B11" s="10" t="s">
        <v>34</v>
      </c>
      <c r="C11" s="15"/>
      <c r="D11" s="15"/>
      <c r="E11" s="17">
        <f>E9*0.15</f>
        <v>1061.25</v>
      </c>
    </row>
    <row r="12" spans="1:6" x14ac:dyDescent="0.25">
      <c r="A12" s="18" t="s">
        <v>35</v>
      </c>
      <c r="B12" s="8"/>
      <c r="C12" s="15"/>
      <c r="D12" s="15"/>
      <c r="E12" s="30">
        <f>E9+E11</f>
        <v>8136.25</v>
      </c>
    </row>
    <row r="15" spans="1:6" x14ac:dyDescent="0.25">
      <c r="B15" s="6" t="s">
        <v>36</v>
      </c>
    </row>
    <row r="17" spans="1:8" ht="26.25" x14ac:dyDescent="0.25">
      <c r="A17" s="3" t="s">
        <v>17</v>
      </c>
      <c r="B17" s="3" t="s">
        <v>37</v>
      </c>
      <c r="C17" s="12" t="s">
        <v>19</v>
      </c>
      <c r="D17" s="12" t="s">
        <v>49</v>
      </c>
      <c r="E17" s="12" t="s">
        <v>50</v>
      </c>
      <c r="F17" s="12" t="s">
        <v>38</v>
      </c>
      <c r="G17" s="4" t="s">
        <v>39</v>
      </c>
    </row>
    <row r="18" spans="1:8" x14ac:dyDescent="0.25">
      <c r="A18" s="5" t="s">
        <v>22</v>
      </c>
      <c r="B18" s="5" t="s">
        <v>40</v>
      </c>
      <c r="C18" s="13">
        <v>75</v>
      </c>
      <c r="D18" s="36">
        <v>20</v>
      </c>
      <c r="E18" s="37">
        <v>1</v>
      </c>
      <c r="F18" s="7">
        <f>D18*E18</f>
        <v>20</v>
      </c>
      <c r="G18" s="39">
        <f>F18/SUM($F$18:$F$21)</f>
        <v>0.17391304347826086</v>
      </c>
      <c r="H18" s="38"/>
    </row>
    <row r="19" spans="1:8" ht="26.25" x14ac:dyDescent="0.25">
      <c r="A19" s="5" t="s">
        <v>24</v>
      </c>
      <c r="B19" s="5" t="s">
        <v>41</v>
      </c>
      <c r="C19" s="13">
        <v>60</v>
      </c>
      <c r="D19" s="36">
        <v>60</v>
      </c>
      <c r="E19" s="37">
        <v>1</v>
      </c>
      <c r="F19" s="7">
        <f t="shared" ref="F19:F21" si="1">D19*E19</f>
        <v>60</v>
      </c>
      <c r="G19" s="39">
        <f t="shared" ref="G19:G21" si="2">F19/SUM($F$18:$F$21)</f>
        <v>0.52173913043478259</v>
      </c>
      <c r="H19" s="38"/>
    </row>
    <row r="20" spans="1:8" x14ac:dyDescent="0.25">
      <c r="A20" s="5" t="s">
        <v>26</v>
      </c>
      <c r="B20" s="5" t="s">
        <v>42</v>
      </c>
      <c r="C20" s="13">
        <v>65</v>
      </c>
      <c r="D20" s="36">
        <v>15</v>
      </c>
      <c r="E20" s="37">
        <v>1</v>
      </c>
      <c r="F20" s="7">
        <f t="shared" si="1"/>
        <v>15</v>
      </c>
      <c r="G20" s="39">
        <f t="shared" si="2"/>
        <v>0.13043478260869565</v>
      </c>
      <c r="H20" s="38"/>
    </row>
    <row r="21" spans="1:8" x14ac:dyDescent="0.25">
      <c r="A21" s="5" t="s">
        <v>28</v>
      </c>
      <c r="B21" s="5" t="s">
        <v>43</v>
      </c>
      <c r="C21" s="13">
        <v>50</v>
      </c>
      <c r="D21" s="36">
        <v>20</v>
      </c>
      <c r="E21" s="37">
        <v>1</v>
      </c>
      <c r="F21" s="7">
        <f t="shared" si="1"/>
        <v>20</v>
      </c>
      <c r="G21" s="39">
        <f t="shared" si="2"/>
        <v>0.17391304347826086</v>
      </c>
      <c r="H21" s="38"/>
    </row>
    <row r="25" spans="1:8" x14ac:dyDescent="0.25">
      <c r="A25" s="1" t="s">
        <v>44</v>
      </c>
    </row>
  </sheetData>
  <mergeCells count="1">
    <mergeCell ref="B9:D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C14"/>
  <sheetViews>
    <sheetView tabSelected="1" workbookViewId="0">
      <selection activeCell="C17" sqref="C17"/>
    </sheetView>
  </sheetViews>
  <sheetFormatPr baseColWidth="10" defaultColWidth="8.85546875" defaultRowHeight="15" x14ac:dyDescent="0.25"/>
  <cols>
    <col min="1" max="1" width="30.28515625" customWidth="1"/>
    <col min="2" max="2" width="23.140625" customWidth="1"/>
    <col min="3" max="3" width="72.28515625" customWidth="1"/>
    <col min="4" max="4" width="10.140625" bestFit="1" customWidth="1"/>
  </cols>
  <sheetData>
    <row r="2" spans="1:3" x14ac:dyDescent="0.25">
      <c r="A2" s="43" t="s">
        <v>15</v>
      </c>
      <c r="B2" s="43"/>
      <c r="C2" s="43"/>
    </row>
    <row r="3" spans="1:3" x14ac:dyDescent="0.25">
      <c r="A3" s="2"/>
      <c r="B3" s="2"/>
      <c r="C3" s="2"/>
    </row>
    <row r="4" spans="1:3" x14ac:dyDescent="0.25">
      <c r="A4" s="20" t="s">
        <v>0</v>
      </c>
      <c r="B4" s="12" t="s">
        <v>1</v>
      </c>
      <c r="C4" s="21" t="s">
        <v>2</v>
      </c>
    </row>
    <row r="5" spans="1:3" x14ac:dyDescent="0.25">
      <c r="A5" s="22" t="s">
        <v>3</v>
      </c>
      <c r="B5" s="31">
        <v>1</v>
      </c>
      <c r="C5" s="23" t="s">
        <v>4</v>
      </c>
    </row>
    <row r="6" spans="1:3" x14ac:dyDescent="0.25">
      <c r="A6" s="32" t="s">
        <v>5</v>
      </c>
      <c r="B6" s="28">
        <f>B5*Estimación!E12</f>
        <v>8136.25</v>
      </c>
      <c r="C6" s="23" t="s">
        <v>45</v>
      </c>
    </row>
    <row r="7" spans="1:3" ht="26.25" x14ac:dyDescent="0.25">
      <c r="A7" s="33" t="s">
        <v>6</v>
      </c>
      <c r="B7" s="34">
        <f>Estimación!E12/(1-0.4)</f>
        <v>13560.416666666668</v>
      </c>
      <c r="C7" s="23" t="s">
        <v>46</v>
      </c>
    </row>
    <row r="8" spans="1:3" x14ac:dyDescent="0.25">
      <c r="A8" s="22" t="s">
        <v>7</v>
      </c>
      <c r="B8" s="24">
        <f>B7*B5</f>
        <v>13560.416666666668</v>
      </c>
      <c r="C8" s="23" t="s">
        <v>47</v>
      </c>
    </row>
    <row r="9" spans="1:3" x14ac:dyDescent="0.25">
      <c r="A9" s="22" t="s">
        <v>8</v>
      </c>
      <c r="B9" s="25">
        <f>(B8-B6)/B8</f>
        <v>0.40000000000000008</v>
      </c>
      <c r="C9" s="26" t="s">
        <v>48</v>
      </c>
    </row>
    <row r="10" spans="1:3" x14ac:dyDescent="0.25">
      <c r="A10" s="33" t="s">
        <v>9</v>
      </c>
      <c r="B10" s="35">
        <f>B8-B6</f>
        <v>5424.1666666666679</v>
      </c>
      <c r="C10" s="23" t="s">
        <v>10</v>
      </c>
    </row>
    <row r="11" spans="1:3" x14ac:dyDescent="0.25">
      <c r="A11" s="22" t="s">
        <v>11</v>
      </c>
      <c r="B11" s="5" t="s">
        <v>12</v>
      </c>
      <c r="C11" s="27"/>
    </row>
    <row r="12" spans="1:3" x14ac:dyDescent="0.25">
      <c r="A12" s="22" t="s">
        <v>13</v>
      </c>
      <c r="B12" s="5" t="s">
        <v>14</v>
      </c>
      <c r="C12" s="27"/>
    </row>
    <row r="14" spans="1:3" x14ac:dyDescent="0.25">
      <c r="B14" s="19"/>
    </row>
  </sheetData>
  <mergeCells count="1">
    <mergeCell ref="A2:C2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Estimación</vt:lpstr>
      <vt:lpstr>Proyección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Paúl Jérez</dc:creator>
  <cp:lastModifiedBy>Paúl Jérez</cp:lastModifiedBy>
  <dcterms:created xsi:type="dcterms:W3CDTF">2015-06-05T18:19:34Z</dcterms:created>
  <dcterms:modified xsi:type="dcterms:W3CDTF">2025-09-17T01:46:25Z</dcterms:modified>
</cp:coreProperties>
</file>