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le\OneDrive\Dokumenty\Kod\Symulacja A4\"/>
    </mc:Choice>
  </mc:AlternateContent>
  <xr:revisionPtr revIDLastSave="0" documentId="13_ncr:1_{7AC10BEA-FAEB-460D-A40A-CF40BD671B3E}" xr6:coauthVersionLast="45" xr6:coauthVersionMax="45" xr10:uidLastSave="{00000000-0000-0000-0000-000000000000}"/>
  <bookViews>
    <workbookView xWindow="13908" yWindow="2160" windowWidth="17280" windowHeight="8964" xr2:uid="{DAC9FE13-D36B-48DC-9276-E2F9FEA4610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J20" i="1"/>
  <c r="H20" i="1"/>
  <c r="I11" i="1"/>
  <c r="J11" i="1" s="1"/>
  <c r="I10" i="1"/>
  <c r="I9" i="1"/>
  <c r="I8" i="1"/>
  <c r="J8" i="1" s="1"/>
  <c r="I7" i="1"/>
  <c r="J7" i="1" s="1"/>
  <c r="I6" i="1"/>
  <c r="I5" i="1"/>
  <c r="I4" i="1"/>
  <c r="J3" i="1"/>
  <c r="J4" i="1"/>
  <c r="J5" i="1"/>
  <c r="J6" i="1"/>
  <c r="J9" i="1"/>
  <c r="J10" i="1"/>
  <c r="J12" i="1"/>
  <c r="J2" i="1"/>
  <c r="I3" i="1"/>
  <c r="I12" i="1"/>
  <c r="I2" i="1"/>
  <c r="G20" i="1"/>
  <c r="C10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<sst xmlns="http://schemas.openxmlformats.org/spreadsheetml/2006/main" count="89" uniqueCount="38">
  <si>
    <t>Nr drogi</t>
  </si>
  <si>
    <t>Modlnica</t>
  </si>
  <si>
    <t>Modlniczka</t>
  </si>
  <si>
    <t>S52</t>
  </si>
  <si>
    <t>Stan</t>
  </si>
  <si>
    <t>Początek</t>
  </si>
  <si>
    <t>Koniec</t>
  </si>
  <si>
    <t>Długość</t>
  </si>
  <si>
    <t>pl. rozb.</t>
  </si>
  <si>
    <t>ukończony</t>
  </si>
  <si>
    <t>Balice I</t>
  </si>
  <si>
    <t>Balice II</t>
  </si>
  <si>
    <t>Bielany</t>
  </si>
  <si>
    <t>Tyniec</t>
  </si>
  <si>
    <t>Skawina</t>
  </si>
  <si>
    <t>Południe</t>
  </si>
  <si>
    <t>Łagiewniki</t>
  </si>
  <si>
    <t>Wieliczka</t>
  </si>
  <si>
    <t>Bieżanów</t>
  </si>
  <si>
    <t>Przewóz</t>
  </si>
  <si>
    <t>Nowa Huta</t>
  </si>
  <si>
    <t>A4</t>
  </si>
  <si>
    <t>S7</t>
  </si>
  <si>
    <t>Grębałów</t>
  </si>
  <si>
    <t>Mistrzejowice</t>
  </si>
  <si>
    <t>budowa</t>
  </si>
  <si>
    <t>Batowice</t>
  </si>
  <si>
    <t>Węgrzce</t>
  </si>
  <si>
    <t>Zielonki</t>
  </si>
  <si>
    <t>V max</t>
  </si>
  <si>
    <t>Przekrój</t>
  </si>
  <si>
    <t>2x2</t>
  </si>
  <si>
    <t>2x3</t>
  </si>
  <si>
    <t>Ruch 2015</t>
  </si>
  <si>
    <t>C+D 2015</t>
  </si>
  <si>
    <t>otwarto po 2015</t>
  </si>
  <si>
    <t>droga w budowie</t>
  </si>
  <si>
    <t>A+B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</si>
</sst>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259A-F083-467F-80E5-3FEEBE2D8236}">
  <dimension ref="A1:J20"/>
  <sheetViews>
    <sheetView tabSelected="1" topLeftCell="F1" zoomScale="145" zoomScaleNormal="145" workbookViewId="0">
      <selection activeCell="J1" sqref="J1"/>
    </sheetView>
  </sheetViews>
  <sheetFormatPr defaultRowHeight="14.4" x14ac:dyDescent="0.3"/>
  <cols>
    <col min="1" max="1" width="10" style="1" customWidth="1"/>
    <col min="2" max="2" width="9.5546875" style="1" customWidth="1"/>
    <col min="3" max="3" width="12.88671875" customWidth="1"/>
    <col min="4" max="4" width="13.21875" customWidth="1"/>
    <col min="5" max="5" width="5.77734375" customWidth="1"/>
    <col min="6" max="6" width="7.33203125" customWidth="1"/>
    <col min="8" max="8" width="9.88671875" customWidth="1"/>
    <col min="9" max="9" width="14.44140625" customWidth="1"/>
  </cols>
  <sheetData>
    <row r="1" spans="1:10" x14ac:dyDescent="0.3">
      <c r="A1" s="1" t="s">
        <v>0</v>
      </c>
      <c r="B1" s="1" t="s">
        <v>4</v>
      </c>
      <c r="C1" t="s">
        <v>5</v>
      </c>
      <c r="D1" t="s">
        <v>6</v>
      </c>
      <c r="E1" t="s">
        <v>29</v>
      </c>
      <c r="F1" t="s">
        <v>30</v>
      </c>
      <c r="G1" t="s">
        <v>7</v>
      </c>
      <c r="H1" t="s">
        <v>33</v>
      </c>
      <c r="I1" t="s">
        <v>34</v>
      </c>
      <c r="J1" t="s">
        <v>37</v>
      </c>
    </row>
    <row r="2" spans="1:10" x14ac:dyDescent="0.3">
      <c r="A2" s="2">
        <v>94</v>
      </c>
      <c r="B2" s="1" t="s">
        <v>8</v>
      </c>
      <c r="C2" t="s">
        <v>1</v>
      </c>
      <c r="D2" t="s">
        <v>2</v>
      </c>
      <c r="E2">
        <v>100</v>
      </c>
      <c r="F2" t="s">
        <v>31</v>
      </c>
      <c r="G2">
        <v>2.5</v>
      </c>
      <c r="H2">
        <v>15663</v>
      </c>
      <c r="I2">
        <f>797+1524+23</f>
        <v>2344</v>
      </c>
      <c r="J2">
        <f>H2-I2</f>
        <v>13319</v>
      </c>
    </row>
    <row r="3" spans="1:10" x14ac:dyDescent="0.3">
      <c r="A3" s="1" t="s">
        <v>3</v>
      </c>
      <c r="B3" s="1" t="s">
        <v>9</v>
      </c>
      <c r="C3" t="str">
        <f>D2</f>
        <v>Modlniczka</v>
      </c>
      <c r="D3" t="s">
        <v>10</v>
      </c>
      <c r="E3">
        <v>120</v>
      </c>
      <c r="F3" t="s">
        <v>31</v>
      </c>
      <c r="G3">
        <v>4.0999999999999996</v>
      </c>
      <c r="H3">
        <v>34322</v>
      </c>
      <c r="I3">
        <f>1198+2230+365</f>
        <v>3793</v>
      </c>
      <c r="J3">
        <f t="shared" ref="J3:J12" si="0">H3-I3</f>
        <v>30529</v>
      </c>
    </row>
    <row r="4" spans="1:10" x14ac:dyDescent="0.3">
      <c r="A4" s="1" t="s">
        <v>3</v>
      </c>
      <c r="B4" s="1" t="s">
        <v>9</v>
      </c>
      <c r="C4" t="str">
        <f>D3</f>
        <v>Balice I</v>
      </c>
      <c r="D4" t="s">
        <v>11</v>
      </c>
      <c r="E4">
        <v>120</v>
      </c>
      <c r="F4" t="s">
        <v>31</v>
      </c>
      <c r="G4">
        <v>1.4</v>
      </c>
      <c r="H4">
        <v>49637</v>
      </c>
      <c r="I4">
        <f>1640+6138+217</f>
        <v>7995</v>
      </c>
      <c r="J4">
        <f t="shared" si="0"/>
        <v>41642</v>
      </c>
    </row>
    <row r="5" spans="1:10" x14ac:dyDescent="0.3">
      <c r="A5" s="1" t="s">
        <v>21</v>
      </c>
      <c r="B5" s="1" t="s">
        <v>9</v>
      </c>
      <c r="C5" t="str">
        <f>D4</f>
        <v>Balice II</v>
      </c>
      <c r="D5" t="s">
        <v>12</v>
      </c>
      <c r="E5">
        <v>110</v>
      </c>
      <c r="F5" t="s">
        <v>31</v>
      </c>
      <c r="G5">
        <v>4.5</v>
      </c>
      <c r="H5">
        <v>54175</v>
      </c>
      <c r="I5">
        <f>2148+6674+177</f>
        <v>8999</v>
      </c>
      <c r="J5">
        <f t="shared" si="0"/>
        <v>45176</v>
      </c>
    </row>
    <row r="6" spans="1:10" x14ac:dyDescent="0.3">
      <c r="A6" s="1" t="s">
        <v>21</v>
      </c>
      <c r="B6" s="1" t="s">
        <v>9</v>
      </c>
      <c r="C6" t="str">
        <f>D5</f>
        <v>Bielany</v>
      </c>
      <c r="D6" t="s">
        <v>13</v>
      </c>
      <c r="E6">
        <v>110</v>
      </c>
      <c r="F6" t="s">
        <v>31</v>
      </c>
      <c r="G6">
        <v>2</v>
      </c>
      <c r="H6">
        <v>58630</v>
      </c>
      <c r="I6">
        <f>2418+5852+160</f>
        <v>8430</v>
      </c>
      <c r="J6">
        <f t="shared" si="0"/>
        <v>50200</v>
      </c>
    </row>
    <row r="7" spans="1:10" x14ac:dyDescent="0.3">
      <c r="A7" s="1" t="s">
        <v>21</v>
      </c>
      <c r="B7" s="1" t="s">
        <v>9</v>
      </c>
      <c r="C7" t="str">
        <f>D6</f>
        <v>Tyniec</v>
      </c>
      <c r="D7" t="s">
        <v>14</v>
      </c>
      <c r="E7">
        <v>110</v>
      </c>
      <c r="F7" t="s">
        <v>31</v>
      </c>
      <c r="G7">
        <v>3.4</v>
      </c>
      <c r="H7">
        <v>64066</v>
      </c>
      <c r="I7">
        <f>2005+6449+138</f>
        <v>8592</v>
      </c>
      <c r="J7">
        <f t="shared" si="0"/>
        <v>55474</v>
      </c>
    </row>
    <row r="8" spans="1:10" x14ac:dyDescent="0.3">
      <c r="A8" s="1" t="s">
        <v>21</v>
      </c>
      <c r="B8" s="1" t="s">
        <v>9</v>
      </c>
      <c r="C8" t="str">
        <f>D7</f>
        <v>Skawina</v>
      </c>
      <c r="D8" t="s">
        <v>15</v>
      </c>
      <c r="E8">
        <v>110</v>
      </c>
      <c r="F8" t="s">
        <v>31</v>
      </c>
      <c r="G8">
        <v>4.4000000000000004</v>
      </c>
      <c r="H8">
        <v>50255</v>
      </c>
      <c r="I8">
        <f>2193+6098+118</f>
        <v>8409</v>
      </c>
      <c r="J8">
        <f t="shared" si="0"/>
        <v>41846</v>
      </c>
    </row>
    <row r="9" spans="1:10" x14ac:dyDescent="0.3">
      <c r="A9" s="1" t="s">
        <v>21</v>
      </c>
      <c r="B9" s="1" t="s">
        <v>9</v>
      </c>
      <c r="C9" t="str">
        <f>D8</f>
        <v>Południe</v>
      </c>
      <c r="D9" t="s">
        <v>16</v>
      </c>
      <c r="E9">
        <v>110</v>
      </c>
      <c r="F9" t="s">
        <v>31</v>
      </c>
      <c r="G9">
        <v>2.2000000000000002</v>
      </c>
      <c r="H9">
        <v>53017</v>
      </c>
      <c r="I9">
        <f>2133+5661+172</f>
        <v>7966</v>
      </c>
      <c r="J9">
        <f t="shared" si="0"/>
        <v>45051</v>
      </c>
    </row>
    <row r="10" spans="1:10" x14ac:dyDescent="0.3">
      <c r="A10" s="1" t="s">
        <v>21</v>
      </c>
      <c r="B10" s="1" t="s">
        <v>9</v>
      </c>
      <c r="C10" t="str">
        <f>D9</f>
        <v>Łagiewniki</v>
      </c>
      <c r="D10" t="s">
        <v>17</v>
      </c>
      <c r="E10">
        <v>140</v>
      </c>
      <c r="F10" t="s">
        <v>32</v>
      </c>
      <c r="G10">
        <v>5.8</v>
      </c>
      <c r="H10">
        <v>42375</v>
      </c>
      <c r="I10">
        <f>1559+5446+109</f>
        <v>7114</v>
      </c>
      <c r="J10">
        <f t="shared" si="0"/>
        <v>35261</v>
      </c>
    </row>
    <row r="11" spans="1:10" x14ac:dyDescent="0.3">
      <c r="A11" s="1" t="s">
        <v>21</v>
      </c>
      <c r="B11" s="1" t="s">
        <v>9</v>
      </c>
      <c r="C11" t="str">
        <f>D10</f>
        <v>Wieliczka</v>
      </c>
      <c r="D11" t="s">
        <v>18</v>
      </c>
      <c r="E11">
        <v>140</v>
      </c>
      <c r="F11" t="s">
        <v>32</v>
      </c>
      <c r="G11">
        <v>3.7</v>
      </c>
      <c r="H11">
        <v>38675</v>
      </c>
      <c r="I11">
        <f>1471+4206+349</f>
        <v>6026</v>
      </c>
      <c r="J11">
        <f t="shared" si="0"/>
        <v>32649</v>
      </c>
    </row>
    <row r="12" spans="1:10" x14ac:dyDescent="0.3">
      <c r="A12" s="1" t="s">
        <v>22</v>
      </c>
      <c r="B12" s="1" t="s">
        <v>9</v>
      </c>
      <c r="C12" t="str">
        <f>D11</f>
        <v>Bieżanów</v>
      </c>
      <c r="D12" t="s">
        <v>19</v>
      </c>
      <c r="E12">
        <v>120</v>
      </c>
      <c r="F12" t="s">
        <v>32</v>
      </c>
      <c r="G12">
        <v>2.6</v>
      </c>
      <c r="H12">
        <v>21092</v>
      </c>
      <c r="I12">
        <f>1687+1427+121</f>
        <v>3235</v>
      </c>
      <c r="J12">
        <f t="shared" si="0"/>
        <v>17857</v>
      </c>
    </row>
    <row r="13" spans="1:10" x14ac:dyDescent="0.3">
      <c r="A13" s="1" t="s">
        <v>22</v>
      </c>
      <c r="B13" s="1" t="s">
        <v>9</v>
      </c>
      <c r="C13" t="str">
        <f>D12</f>
        <v>Przewóz</v>
      </c>
      <c r="D13" t="s">
        <v>20</v>
      </c>
      <c r="E13">
        <v>120</v>
      </c>
      <c r="F13" t="s">
        <v>32</v>
      </c>
      <c r="G13">
        <v>3.1</v>
      </c>
      <c r="H13" s="3" t="s">
        <v>35</v>
      </c>
      <c r="I13" s="3"/>
      <c r="J13" s="3"/>
    </row>
    <row r="14" spans="1:10" x14ac:dyDescent="0.3">
      <c r="A14" s="1" t="s">
        <v>22</v>
      </c>
      <c r="B14" s="1" t="s">
        <v>25</v>
      </c>
      <c r="C14" t="str">
        <f>D13</f>
        <v>Nowa Huta</v>
      </c>
      <c r="D14" t="s">
        <v>23</v>
      </c>
      <c r="E14">
        <v>120</v>
      </c>
      <c r="F14" t="s">
        <v>32</v>
      </c>
      <c r="G14">
        <v>2.2999999999999998</v>
      </c>
      <c r="H14" s="3" t="s">
        <v>36</v>
      </c>
      <c r="I14" s="3"/>
      <c r="J14" s="3"/>
    </row>
    <row r="15" spans="1:10" x14ac:dyDescent="0.3">
      <c r="A15" s="1" t="s">
        <v>22</v>
      </c>
      <c r="B15" s="1" t="s">
        <v>25</v>
      </c>
      <c r="C15" t="str">
        <f>D14</f>
        <v>Grębałów</v>
      </c>
      <c r="D15" t="s">
        <v>24</v>
      </c>
      <c r="E15">
        <v>120</v>
      </c>
      <c r="F15" t="s">
        <v>32</v>
      </c>
      <c r="G15">
        <v>3</v>
      </c>
      <c r="H15" s="3" t="s">
        <v>36</v>
      </c>
      <c r="I15" s="3"/>
      <c r="J15" s="3"/>
    </row>
    <row r="16" spans="1:10" x14ac:dyDescent="0.3">
      <c r="A16" s="1" t="s">
        <v>22</v>
      </c>
      <c r="B16" s="1" t="s">
        <v>25</v>
      </c>
      <c r="C16" t="str">
        <f>D15</f>
        <v>Mistrzejowice</v>
      </c>
      <c r="D16" t="s">
        <v>26</v>
      </c>
      <c r="E16">
        <v>120</v>
      </c>
      <c r="F16" t="s">
        <v>32</v>
      </c>
      <c r="G16">
        <v>1.8</v>
      </c>
      <c r="H16" s="3" t="s">
        <v>36</v>
      </c>
      <c r="I16" s="3"/>
      <c r="J16" s="3"/>
    </row>
    <row r="17" spans="1:10" x14ac:dyDescent="0.3">
      <c r="A17" s="1" t="s">
        <v>3</v>
      </c>
      <c r="B17" s="1" t="s">
        <v>25</v>
      </c>
      <c r="C17" t="str">
        <f>D16</f>
        <v>Batowice</v>
      </c>
      <c r="D17" t="s">
        <v>27</v>
      </c>
      <c r="E17">
        <v>120</v>
      </c>
      <c r="F17" t="s">
        <v>32</v>
      </c>
      <c r="G17">
        <v>3</v>
      </c>
      <c r="H17" s="3" t="s">
        <v>36</v>
      </c>
      <c r="I17" s="3"/>
      <c r="J17" s="3"/>
    </row>
    <row r="18" spans="1:10" x14ac:dyDescent="0.3">
      <c r="A18" s="1" t="s">
        <v>3</v>
      </c>
      <c r="B18" s="1" t="s">
        <v>25</v>
      </c>
      <c r="C18" t="str">
        <f>D17</f>
        <v>Węgrzce</v>
      </c>
      <c r="D18" t="s">
        <v>28</v>
      </c>
      <c r="E18">
        <v>120</v>
      </c>
      <c r="F18" t="s">
        <v>32</v>
      </c>
      <c r="G18">
        <v>4.0999999999999996</v>
      </c>
      <c r="H18" s="3" t="s">
        <v>36</v>
      </c>
      <c r="I18" s="3"/>
      <c r="J18" s="3"/>
    </row>
    <row r="19" spans="1:10" x14ac:dyDescent="0.3">
      <c r="A19" s="1" t="s">
        <v>3</v>
      </c>
      <c r="B19" s="1" t="s">
        <v>25</v>
      </c>
      <c r="C19" t="str">
        <f>D18</f>
        <v>Zielonki</v>
      </c>
      <c r="D19" t="s">
        <v>1</v>
      </c>
      <c r="E19">
        <v>120</v>
      </c>
      <c r="F19" t="s">
        <v>32</v>
      </c>
      <c r="G19">
        <v>3</v>
      </c>
      <c r="H19" s="3" t="s">
        <v>36</v>
      </c>
      <c r="I19" s="3"/>
      <c r="J19" s="3"/>
    </row>
    <row r="20" spans="1:10" x14ac:dyDescent="0.3">
      <c r="G20">
        <f>SUM(G2:G19)</f>
        <v>56.9</v>
      </c>
      <c r="H20">
        <f>AVERAGE(H2:H12)</f>
        <v>43809.727272727272</v>
      </c>
      <c r="I20">
        <f t="shared" ref="I20:J20" si="1">AVERAGE(I2:I12)</f>
        <v>6627.545454545455</v>
      </c>
      <c r="J20">
        <f t="shared" si="1"/>
        <v>37182.181818181816</v>
      </c>
    </row>
  </sheetData>
  <mergeCells count="7">
    <mergeCell ref="H19:J19"/>
    <mergeCell ref="H13:J13"/>
    <mergeCell ref="H14:J14"/>
    <mergeCell ref="H15:J15"/>
    <mergeCell ref="H16:J16"/>
    <mergeCell ref="H17:J17"/>
    <mergeCell ref="H18:J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Godlewski</dc:creator>
  <cp:lastModifiedBy>Jan Godlewski</cp:lastModifiedBy>
  <dcterms:created xsi:type="dcterms:W3CDTF">2020-05-15T13:15:50Z</dcterms:created>
  <dcterms:modified xsi:type="dcterms:W3CDTF">2020-05-15T19:14:10Z</dcterms:modified>
</cp:coreProperties>
</file>