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Z:\1002  PV\2020\Индекс Мосбиржи\"/>
    </mc:Choice>
  </mc:AlternateContent>
  <xr:revisionPtr revIDLastSave="0" documentId="13_ncr:1_{D714E16C-3919-4EA8-B221-391038BD3B44}" xr6:coauthVersionLast="45" xr6:coauthVersionMax="45" xr10:uidLastSave="{00000000-0000-0000-0000-000000000000}"/>
  <bookViews>
    <workbookView xWindow="-120" yWindow="-120" windowWidth="29040" windowHeight="17640" activeTab="2" xr2:uid="{00000000-000D-0000-FFFF-FFFF00000000}"/>
  </bookViews>
  <sheets>
    <sheet name="2020-10-14" sheetId="2" r:id="rId1"/>
    <sheet name="2020-11-12" sheetId="4" r:id="rId2"/>
    <sheet name="Текущие покупки" sheetId="5" r:id="rId3"/>
    <sheet name="лоты" sheetId="3" r:id="rId4"/>
  </sheets>
  <definedNames>
    <definedName name="_xlnm._FilterDatabase" localSheetId="0" hidden="1">'2020-10-14'!$A$1:$G$44</definedName>
  </definedNames>
  <calcPr calcId="191029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2" i="4"/>
  <c r="H43" i="4"/>
  <c r="K43" i="4" s="1"/>
  <c r="L43" i="4" s="1"/>
  <c r="I43" i="4"/>
  <c r="J43" i="4" s="1"/>
  <c r="F44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2" i="4"/>
  <c r="G2" i="4"/>
  <c r="D31" i="4"/>
  <c r="D17" i="4"/>
  <c r="D34" i="4"/>
  <c r="D22" i="4"/>
  <c r="D14" i="4"/>
  <c r="D3" i="4"/>
  <c r="D33" i="4"/>
  <c r="D19" i="4"/>
  <c r="D41" i="4"/>
  <c r="C37" i="4"/>
  <c r="D37" i="4" s="1"/>
  <c r="C35" i="4"/>
  <c r="D35" i="4" s="1"/>
  <c r="C38" i="4"/>
  <c r="D38" i="4" s="1"/>
  <c r="C32" i="4"/>
  <c r="D32" i="4" s="1"/>
  <c r="C31" i="4"/>
  <c r="C23" i="4"/>
  <c r="D23" i="4" s="1"/>
  <c r="C17" i="4"/>
  <c r="C25" i="4"/>
  <c r="D25" i="4" s="1"/>
  <c r="C2" i="4"/>
  <c r="D2" i="4" s="1"/>
  <c r="C36" i="4"/>
  <c r="D36" i="4" s="1"/>
  <c r="C5" i="4"/>
  <c r="D5" i="4" s="1"/>
  <c r="C7" i="4"/>
  <c r="D7" i="4" s="1"/>
  <c r="C34" i="4"/>
  <c r="C10" i="4"/>
  <c r="D10" i="4" s="1"/>
  <c r="C22" i="4"/>
  <c r="C6" i="4"/>
  <c r="D6" i="4" s="1"/>
  <c r="C28" i="4"/>
  <c r="D28" i="4" s="1"/>
  <c r="C13" i="4"/>
  <c r="D13" i="4" s="1"/>
  <c r="C24" i="4"/>
  <c r="D24" i="4" s="1"/>
  <c r="C30" i="4"/>
  <c r="D30" i="4" s="1"/>
  <c r="C14" i="4"/>
  <c r="C4" i="4"/>
  <c r="D4" i="4" s="1"/>
  <c r="C3" i="4"/>
  <c r="C16" i="4"/>
  <c r="D16" i="4" s="1"/>
  <c r="C26" i="4"/>
  <c r="D26" i="4" s="1"/>
  <c r="C29" i="4"/>
  <c r="D29" i="4" s="1"/>
  <c r="C9" i="4"/>
  <c r="D9" i="4" s="1"/>
  <c r="C27" i="4"/>
  <c r="D27" i="4" s="1"/>
  <c r="C33" i="4"/>
  <c r="C42" i="4"/>
  <c r="D42" i="4" s="1"/>
  <c r="C19" i="4"/>
  <c r="C21" i="4"/>
  <c r="D21" i="4" s="1"/>
  <c r="C12" i="4"/>
  <c r="D12" i="4" s="1"/>
  <c r="C11" i="4"/>
  <c r="D11" i="4" s="1"/>
  <c r="C39" i="4"/>
  <c r="D39" i="4" s="1"/>
  <c r="C40" i="4"/>
  <c r="D40" i="4" s="1"/>
  <c r="C20" i="4"/>
  <c r="D20" i="4" s="1"/>
  <c r="C43" i="4"/>
  <c r="C18" i="4"/>
  <c r="D18" i="4" s="1"/>
  <c r="C41" i="4"/>
  <c r="C8" i="4"/>
  <c r="D8" i="4" s="1"/>
  <c r="C15" i="4"/>
  <c r="D15" i="4" s="1"/>
  <c r="C2" i="2"/>
  <c r="C37" i="2" l="1"/>
  <c r="D37" i="2" s="1"/>
  <c r="H37" i="4" s="1"/>
  <c r="K37" i="4" s="1"/>
  <c r="L37" i="4" s="1"/>
  <c r="C35" i="2"/>
  <c r="D35" i="2" s="1"/>
  <c r="H35" i="4" s="1"/>
  <c r="K35" i="4" s="1"/>
  <c r="L35" i="4" s="1"/>
  <c r="C38" i="2"/>
  <c r="D38" i="2" s="1"/>
  <c r="H38" i="4" s="1"/>
  <c r="K38" i="4" s="1"/>
  <c r="L38" i="4" s="1"/>
  <c r="C32" i="2"/>
  <c r="D32" i="2" s="1"/>
  <c r="H32" i="4" s="1"/>
  <c r="K32" i="4" s="1"/>
  <c r="L32" i="4" s="1"/>
  <c r="C30" i="2"/>
  <c r="D30" i="2" s="1"/>
  <c r="H31" i="4" s="1"/>
  <c r="K31" i="4" s="1"/>
  <c r="L31" i="4" s="1"/>
  <c r="C22" i="2"/>
  <c r="D22" i="2" s="1"/>
  <c r="H23" i="4" s="1"/>
  <c r="K23" i="4" s="1"/>
  <c r="L23" i="4" s="1"/>
  <c r="C15" i="2"/>
  <c r="D15" i="2" s="1"/>
  <c r="H17" i="4" s="1"/>
  <c r="K17" i="4" s="1"/>
  <c r="L17" i="4" s="1"/>
  <c r="C26" i="2"/>
  <c r="D26" i="2" s="1"/>
  <c r="H25" i="4" s="1"/>
  <c r="K25" i="4" s="1"/>
  <c r="L25" i="4" s="1"/>
  <c r="D2" i="2"/>
  <c r="C36" i="2"/>
  <c r="D36" i="2" s="1"/>
  <c r="H36" i="4" s="1"/>
  <c r="K36" i="4" s="1"/>
  <c r="L36" i="4" s="1"/>
  <c r="C5" i="2"/>
  <c r="D5" i="2" s="1"/>
  <c r="H5" i="4" s="1"/>
  <c r="K5" i="4" s="1"/>
  <c r="L5" i="4" s="1"/>
  <c r="C8" i="2"/>
  <c r="D8" i="2" s="1"/>
  <c r="H7" i="4" s="1"/>
  <c r="K7" i="4" s="1"/>
  <c r="L7" i="4" s="1"/>
  <c r="C34" i="2"/>
  <c r="D34" i="2" s="1"/>
  <c r="C11" i="2"/>
  <c r="D11" i="2" s="1"/>
  <c r="C19" i="2"/>
  <c r="D19" i="2" s="1"/>
  <c r="C6" i="2"/>
  <c r="D6" i="2" s="1"/>
  <c r="H6" i="4" s="1"/>
  <c r="K6" i="4" s="1"/>
  <c r="L6" i="4" s="1"/>
  <c r="C27" i="2"/>
  <c r="D27" i="2" s="1"/>
  <c r="H28" i="4" s="1"/>
  <c r="K28" i="4" s="1"/>
  <c r="L28" i="4" s="1"/>
  <c r="C13" i="2"/>
  <c r="D13" i="2" s="1"/>
  <c r="H13" i="4" s="1"/>
  <c r="K13" i="4" s="1"/>
  <c r="L13" i="4" s="1"/>
  <c r="C25" i="2"/>
  <c r="D25" i="2" s="1"/>
  <c r="H24" i="4" s="1"/>
  <c r="K24" i="4" s="1"/>
  <c r="L24" i="4" s="1"/>
  <c r="C31" i="2"/>
  <c r="D31" i="2" s="1"/>
  <c r="H30" i="4" s="1"/>
  <c r="K30" i="4" s="1"/>
  <c r="L30" i="4" s="1"/>
  <c r="C16" i="2"/>
  <c r="D16" i="2" s="1"/>
  <c r="H14" i="4" s="1"/>
  <c r="K14" i="4" s="1"/>
  <c r="L14" i="4" s="1"/>
  <c r="C4" i="2"/>
  <c r="D4" i="2" s="1"/>
  <c r="C3" i="2"/>
  <c r="D3" i="2" s="1"/>
  <c r="C14" i="2"/>
  <c r="D14" i="2" s="1"/>
  <c r="H16" i="4" s="1"/>
  <c r="K16" i="4" s="1"/>
  <c r="L16" i="4" s="1"/>
  <c r="C24" i="2"/>
  <c r="D24" i="2" s="1"/>
  <c r="H26" i="4" s="1"/>
  <c r="K26" i="4" s="1"/>
  <c r="L26" i="4" s="1"/>
  <c r="C29" i="2"/>
  <c r="D29" i="2" s="1"/>
  <c r="H29" i="4" s="1"/>
  <c r="K29" i="4" s="1"/>
  <c r="L29" i="4" s="1"/>
  <c r="C9" i="2"/>
  <c r="D9" i="2" s="1"/>
  <c r="H9" i="4" s="1"/>
  <c r="K9" i="4" s="1"/>
  <c r="L9" i="4" s="1"/>
  <c r="C28" i="2"/>
  <c r="D28" i="2" s="1"/>
  <c r="H27" i="4" s="1"/>
  <c r="K27" i="4" s="1"/>
  <c r="L27" i="4" s="1"/>
  <c r="C33" i="2"/>
  <c r="D33" i="2" s="1"/>
  <c r="H33" i="4" s="1"/>
  <c r="K33" i="4" s="1"/>
  <c r="L33" i="4" s="1"/>
  <c r="C42" i="2"/>
  <c r="D42" i="2" s="1"/>
  <c r="C20" i="2"/>
  <c r="D20" i="2" s="1"/>
  <c r="C21" i="2"/>
  <c r="D21" i="2" s="1"/>
  <c r="C12" i="2"/>
  <c r="D12" i="2" s="1"/>
  <c r="C10" i="2"/>
  <c r="D10" i="2" s="1"/>
  <c r="C39" i="2"/>
  <c r="D39" i="2" s="1"/>
  <c r="H39" i="4" s="1"/>
  <c r="K39" i="4" s="1"/>
  <c r="L39" i="4" s="1"/>
  <c r="C40" i="2"/>
  <c r="D40" i="2" s="1"/>
  <c r="H40" i="4" s="1"/>
  <c r="K40" i="4" s="1"/>
  <c r="L40" i="4" s="1"/>
  <c r="C23" i="2"/>
  <c r="D23" i="2" s="1"/>
  <c r="H20" i="4" s="1"/>
  <c r="K20" i="4" s="1"/>
  <c r="L20" i="4" s="1"/>
  <c r="C43" i="2"/>
  <c r="C17" i="2"/>
  <c r="D17" i="2" s="1"/>
  <c r="H18" i="4" s="1"/>
  <c r="K18" i="4" s="1"/>
  <c r="L18" i="4" s="1"/>
  <c r="C41" i="2"/>
  <c r="D41" i="2" s="1"/>
  <c r="H41" i="4" s="1"/>
  <c r="K41" i="4" s="1"/>
  <c r="L41" i="4" s="1"/>
  <c r="C7" i="2"/>
  <c r="D7" i="2" s="1"/>
  <c r="H8" i="4" s="1"/>
  <c r="K8" i="4" s="1"/>
  <c r="L8" i="4" s="1"/>
  <c r="C18" i="2"/>
  <c r="D18" i="2" s="1"/>
  <c r="H42" i="4" l="1"/>
  <c r="K42" i="4" s="1"/>
  <c r="L42" i="4" s="1"/>
  <c r="H10" i="4"/>
  <c r="K10" i="4" s="1"/>
  <c r="L10" i="4" s="1"/>
  <c r="F21" i="2"/>
  <c r="I21" i="4" s="1"/>
  <c r="J21" i="4" s="1"/>
  <c r="H21" i="4"/>
  <c r="K21" i="4" s="1"/>
  <c r="L21" i="4" s="1"/>
  <c r="H4" i="4"/>
  <c r="K4" i="4" s="1"/>
  <c r="L4" i="4" s="1"/>
  <c r="H34" i="4"/>
  <c r="K34" i="4" s="1"/>
  <c r="L34" i="4" s="1"/>
  <c r="H19" i="4"/>
  <c r="K19" i="4" s="1"/>
  <c r="L19" i="4" s="1"/>
  <c r="F3" i="2"/>
  <c r="I3" i="4" s="1"/>
  <c r="J3" i="4" s="1"/>
  <c r="H3" i="4"/>
  <c r="K3" i="4" s="1"/>
  <c r="L3" i="4" s="1"/>
  <c r="H22" i="4"/>
  <c r="K22" i="4" s="1"/>
  <c r="L22" i="4" s="1"/>
  <c r="H15" i="4"/>
  <c r="K15" i="4" s="1"/>
  <c r="L15" i="4" s="1"/>
  <c r="H11" i="4"/>
  <c r="K11" i="4" s="1"/>
  <c r="L11" i="4" s="1"/>
  <c r="F12" i="2"/>
  <c r="I12" i="4" s="1"/>
  <c r="J12" i="4" s="1"/>
  <c r="H12" i="4"/>
  <c r="K12" i="4" s="1"/>
  <c r="L12" i="4" s="1"/>
  <c r="G2" i="2"/>
  <c r="F2" i="2" s="1"/>
  <c r="I2" i="4" s="1"/>
  <c r="J2" i="4" s="1"/>
  <c r="H2" i="4"/>
  <c r="K2" i="4" s="1"/>
  <c r="L2" i="4" s="1"/>
  <c r="F5" i="2"/>
  <c r="I5" i="4" s="1"/>
  <c r="J5" i="4" s="1"/>
  <c r="F35" i="2"/>
  <c r="I35" i="4" s="1"/>
  <c r="J35" i="4" s="1"/>
  <c r="F37" i="2"/>
  <c r="I37" i="4" s="1"/>
  <c r="J37" i="4" s="1"/>
  <c r="F26" i="2"/>
  <c r="I25" i="4" s="1"/>
  <c r="J25" i="4" s="1"/>
  <c r="F29" i="2"/>
  <c r="I29" i="4" s="1"/>
  <c r="J29" i="4" s="1"/>
  <c r="F28" i="2"/>
  <c r="I27" i="4" s="1"/>
  <c r="J27" i="4" s="1"/>
  <c r="F13" i="2"/>
  <c r="I13" i="4" s="1"/>
  <c r="J13" i="4" s="1"/>
  <c r="F41" i="2"/>
  <c r="I41" i="4" s="1"/>
  <c r="J41" i="4" s="1"/>
  <c r="F33" i="2"/>
  <c r="I33" i="4" s="1"/>
  <c r="J33" i="4" s="1"/>
  <c r="F25" i="2"/>
  <c r="I24" i="4" s="1"/>
  <c r="J24" i="4" s="1"/>
  <c r="F17" i="2"/>
  <c r="I18" i="4" s="1"/>
  <c r="J18" i="4" s="1"/>
  <c r="F9" i="2"/>
  <c r="I9" i="4" s="1"/>
  <c r="J9" i="4" s="1"/>
  <c r="F32" i="2"/>
  <c r="I32" i="4" s="1"/>
  <c r="J32" i="4" s="1"/>
  <c r="F16" i="2"/>
  <c r="I14" i="4" s="1"/>
  <c r="J14" i="4" s="1"/>
  <c r="F8" i="2"/>
  <c r="I7" i="4" s="1"/>
  <c r="J7" i="4" s="1"/>
  <c r="F39" i="2"/>
  <c r="I39" i="4" s="1"/>
  <c r="J39" i="4" s="1"/>
  <c r="F31" i="2"/>
  <c r="I30" i="4" s="1"/>
  <c r="J30" i="4" s="1"/>
  <c r="F23" i="2"/>
  <c r="I20" i="4" s="1"/>
  <c r="J20" i="4" s="1"/>
  <c r="F7" i="2"/>
  <c r="I8" i="4" s="1"/>
  <c r="J8" i="4" s="1"/>
  <c r="F30" i="2"/>
  <c r="I31" i="4" s="1"/>
  <c r="J31" i="4" s="1"/>
  <c r="F22" i="2"/>
  <c r="I23" i="4" s="1"/>
  <c r="J23" i="4" s="1"/>
  <c r="F14" i="2"/>
  <c r="I16" i="4" s="1"/>
  <c r="J16" i="4" s="1"/>
  <c r="F19" i="2" l="1"/>
  <c r="I22" i="4" s="1"/>
  <c r="J22" i="4" s="1"/>
  <c r="F4" i="2"/>
  <c r="I4" i="4" s="1"/>
  <c r="J4" i="4" s="1"/>
  <c r="F38" i="2"/>
  <c r="I38" i="4" s="1"/>
  <c r="J38" i="4" s="1"/>
  <c r="F24" i="2"/>
  <c r="I26" i="4" s="1"/>
  <c r="J26" i="4" s="1"/>
  <c r="F6" i="2"/>
  <c r="I6" i="4" s="1"/>
  <c r="J6" i="4" s="1"/>
  <c r="F36" i="2"/>
  <c r="I36" i="4" s="1"/>
  <c r="J36" i="4" s="1"/>
  <c r="F10" i="2"/>
  <c r="I11" i="4" s="1"/>
  <c r="J11" i="4" s="1"/>
  <c r="F20" i="2"/>
  <c r="I19" i="4" s="1"/>
  <c r="J19" i="4" s="1"/>
  <c r="F11" i="2"/>
  <c r="I10" i="4" s="1"/>
  <c r="J10" i="4" s="1"/>
  <c r="F15" i="2"/>
  <c r="I17" i="4" s="1"/>
  <c r="J17" i="4" s="1"/>
  <c r="F40" i="2"/>
  <c r="I40" i="4" s="1"/>
  <c r="J40" i="4" s="1"/>
  <c r="F27" i="2"/>
  <c r="I28" i="4" s="1"/>
  <c r="J28" i="4" s="1"/>
  <c r="F18" i="2"/>
  <c r="I15" i="4" s="1"/>
  <c r="J15" i="4" s="1"/>
  <c r="F34" i="2"/>
  <c r="I34" i="4" s="1"/>
  <c r="J34" i="4" s="1"/>
  <c r="F42" i="2"/>
  <c r="I42" i="4" s="1"/>
  <c r="J42" i="4" s="1"/>
  <c r="F44" i="2" l="1"/>
</calcChain>
</file>

<file path=xl/sharedStrings.xml><?xml version="1.0" encoding="utf-8"?>
<sst xmlns="http://schemas.openxmlformats.org/spreadsheetml/2006/main" count="434" uniqueCount="346">
  <si>
    <r>
      <rPr>
        <sz val="8"/>
        <rFont val="Verdana"/>
      </rPr>
      <t>AFKS</t>
    </r>
  </si>
  <si>
    <r>
      <rPr>
        <sz val="8"/>
        <rFont val="Verdana"/>
      </rPr>
      <t>AFLT</t>
    </r>
  </si>
  <si>
    <r>
      <rPr>
        <sz val="8"/>
        <rFont val="Verdana"/>
      </rPr>
      <t>ALRS</t>
    </r>
  </si>
  <si>
    <r>
      <rPr>
        <sz val="8"/>
        <rFont val="Verdana"/>
      </rPr>
      <t>CHMF</t>
    </r>
  </si>
  <si>
    <r>
      <rPr>
        <sz val="8"/>
        <rFont val="Verdana"/>
      </rPr>
      <t>DSKY</t>
    </r>
  </si>
  <si>
    <r>
      <rPr>
        <sz val="8"/>
        <rFont val="Verdana"/>
      </rPr>
      <t>FEES</t>
    </r>
  </si>
  <si>
    <r>
      <rPr>
        <sz val="8"/>
        <rFont val="Verdana"/>
      </rPr>
      <t>FIVE</t>
    </r>
  </si>
  <si>
    <r>
      <rPr>
        <sz val="8"/>
        <rFont val="Verdana"/>
      </rPr>
      <t>GAZP</t>
    </r>
  </si>
  <si>
    <r>
      <rPr>
        <sz val="8"/>
        <rFont val="Verdana"/>
      </rPr>
      <t>GMKN</t>
    </r>
  </si>
  <si>
    <r>
      <rPr>
        <sz val="8"/>
        <rFont val="Verdana"/>
      </rPr>
      <t>HYDR</t>
    </r>
  </si>
  <si>
    <r>
      <rPr>
        <sz val="8"/>
        <rFont val="Verdana"/>
      </rPr>
      <t>LKOH</t>
    </r>
  </si>
  <si>
    <r>
      <rPr>
        <sz val="8"/>
        <rFont val="Verdana"/>
      </rPr>
      <t>LSRG</t>
    </r>
  </si>
  <si>
    <r>
      <rPr>
        <sz val="8"/>
        <rFont val="Verdana"/>
      </rPr>
      <t>MAGN</t>
    </r>
  </si>
  <si>
    <r>
      <rPr>
        <sz val="8"/>
        <rFont val="Verdana"/>
      </rPr>
      <t>MAIL</t>
    </r>
  </si>
  <si>
    <r>
      <rPr>
        <sz val="8"/>
        <rFont val="Verdana"/>
      </rPr>
      <t>MGNT</t>
    </r>
  </si>
  <si>
    <r>
      <rPr>
        <sz val="8"/>
        <rFont val="Verdana"/>
      </rPr>
      <t>MOEX</t>
    </r>
  </si>
  <si>
    <r>
      <rPr>
        <sz val="8"/>
        <rFont val="Verdana"/>
      </rPr>
      <t>MTSS</t>
    </r>
  </si>
  <si>
    <r>
      <rPr>
        <sz val="8"/>
        <rFont val="Verdana"/>
      </rPr>
      <t>NLMK</t>
    </r>
  </si>
  <si>
    <r>
      <rPr>
        <sz val="8"/>
        <rFont val="Verdana"/>
      </rPr>
      <t>NVTK</t>
    </r>
  </si>
  <si>
    <r>
      <rPr>
        <sz val="8"/>
        <rFont val="Verdana"/>
      </rPr>
      <t>PHOR</t>
    </r>
  </si>
  <si>
    <r>
      <rPr>
        <sz val="8"/>
        <rFont val="Verdana"/>
      </rPr>
      <t>PIKK</t>
    </r>
  </si>
  <si>
    <r>
      <rPr>
        <sz val="8"/>
        <rFont val="Verdana"/>
      </rPr>
      <t>PLZL</t>
    </r>
  </si>
  <si>
    <r>
      <rPr>
        <sz val="8"/>
        <rFont val="Verdana"/>
      </rPr>
      <t>POGR</t>
    </r>
  </si>
  <si>
    <r>
      <rPr>
        <sz val="8"/>
        <rFont val="Verdana"/>
      </rPr>
      <t>POLY</t>
    </r>
  </si>
  <si>
    <r>
      <rPr>
        <sz val="8"/>
        <rFont val="Verdana"/>
      </rPr>
      <t>QIWI</t>
    </r>
  </si>
  <si>
    <r>
      <rPr>
        <sz val="8"/>
        <rFont val="Verdana"/>
      </rPr>
      <t>ROSN</t>
    </r>
  </si>
  <si>
    <r>
      <rPr>
        <sz val="8"/>
        <rFont val="Verdana"/>
      </rPr>
      <t>RSTI</t>
    </r>
  </si>
  <si>
    <r>
      <rPr>
        <sz val="8"/>
        <rFont val="Verdana"/>
      </rPr>
      <t>RTKM</t>
    </r>
  </si>
  <si>
    <r>
      <rPr>
        <sz val="8"/>
        <rFont val="Verdana"/>
      </rPr>
      <t>RUAL</t>
    </r>
  </si>
  <si>
    <r>
      <rPr>
        <sz val="8"/>
        <rFont val="Verdana"/>
      </rPr>
      <t>SBER</t>
    </r>
  </si>
  <si>
    <r>
      <rPr>
        <sz val="8"/>
        <rFont val="Verdana"/>
      </rPr>
      <t>SBERP</t>
    </r>
  </si>
  <si>
    <r>
      <rPr>
        <sz val="8"/>
        <rFont val="Verdana"/>
      </rPr>
      <t>SNGS</t>
    </r>
  </si>
  <si>
    <r>
      <rPr>
        <sz val="8"/>
        <rFont val="Verdana"/>
      </rPr>
      <t>SNGSP</t>
    </r>
  </si>
  <si>
    <r>
      <rPr>
        <sz val="8"/>
        <rFont val="Verdana"/>
      </rPr>
      <t>TATN</t>
    </r>
  </si>
  <si>
    <r>
      <rPr>
        <sz val="8"/>
        <rFont val="Verdana"/>
      </rPr>
      <t>TATNP</t>
    </r>
  </si>
  <si>
    <r>
      <rPr>
        <sz val="8"/>
        <rFont val="Verdana"/>
      </rPr>
      <t>TCSG</t>
    </r>
  </si>
  <si>
    <r>
      <rPr>
        <sz val="8"/>
        <rFont val="Verdana"/>
      </rPr>
      <t>TRNFP</t>
    </r>
  </si>
  <si>
    <r>
      <rPr>
        <sz val="8"/>
        <rFont val="Verdana"/>
      </rPr>
      <t>UPRO</t>
    </r>
  </si>
  <si>
    <r>
      <rPr>
        <sz val="8"/>
        <rFont val="Verdana"/>
      </rPr>
      <t>VTBR</t>
    </r>
  </si>
  <si>
    <r>
      <rPr>
        <sz val="8"/>
        <rFont val="Verdana"/>
      </rPr>
      <t>YNDX</t>
    </r>
  </si>
  <si>
    <t>SECID</t>
  </si>
  <si>
    <t>LOTSIZE</t>
  </si>
  <si>
    <t>AAPL-RM</t>
  </si>
  <si>
    <t>ABRD</t>
  </si>
  <si>
    <t>AFKS</t>
  </si>
  <si>
    <t>AFLT</t>
  </si>
  <si>
    <t>AGRO</t>
  </si>
  <si>
    <t>AKRN</t>
  </si>
  <si>
    <t>ALBK</t>
  </si>
  <si>
    <t>ALNU</t>
  </si>
  <si>
    <t>ALRS</t>
  </si>
  <si>
    <t>AMD-RM</t>
  </si>
  <si>
    <t>AMEZ</t>
  </si>
  <si>
    <t>AMZN-RM</t>
  </si>
  <si>
    <t>APTK</t>
  </si>
  <si>
    <t>AQUA</t>
  </si>
  <si>
    <t>ARSA</t>
  </si>
  <si>
    <t>ASSB</t>
  </si>
  <si>
    <t>ATVI-RM</t>
  </si>
  <si>
    <t>AVAN</t>
  </si>
  <si>
    <t>BA-RM</t>
  </si>
  <si>
    <t>BANE</t>
  </si>
  <si>
    <t>BANEP</t>
  </si>
  <si>
    <t>BELU</t>
  </si>
  <si>
    <t>BISV</t>
  </si>
  <si>
    <t>BISVP</t>
  </si>
  <si>
    <t>BLNG</t>
  </si>
  <si>
    <t>BRZL</t>
  </si>
  <si>
    <t>BSPB</t>
  </si>
  <si>
    <t>CBOM</t>
  </si>
  <si>
    <t>CHEP</t>
  </si>
  <si>
    <t>CHGZ</t>
  </si>
  <si>
    <t>CHKZ</t>
  </si>
  <si>
    <t>CHMF</t>
  </si>
  <si>
    <t>CHMK</t>
  </si>
  <si>
    <t>CNTL</t>
  </si>
  <si>
    <t>CNTLP</t>
  </si>
  <si>
    <t>DIOD</t>
  </si>
  <si>
    <t>DIS-RM</t>
  </si>
  <si>
    <t>DSKY</t>
  </si>
  <si>
    <t>DVEC</t>
  </si>
  <si>
    <t>DZRD</t>
  </si>
  <si>
    <t>DZRDP</t>
  </si>
  <si>
    <t>EELT</t>
  </si>
  <si>
    <t>ELTZ</t>
  </si>
  <si>
    <t>ENPG</t>
  </si>
  <si>
    <t>ENRU</t>
  </si>
  <si>
    <t>ETLN</t>
  </si>
  <si>
    <t>FB-RM</t>
  </si>
  <si>
    <t>FEES</t>
  </si>
  <si>
    <t>FESH</t>
  </si>
  <si>
    <t>FIVE</t>
  </si>
  <si>
    <t>GAZA</t>
  </si>
  <si>
    <t>GAZAP</t>
  </si>
  <si>
    <t>GAZC</t>
  </si>
  <si>
    <t>GAZP</t>
  </si>
  <si>
    <t>GAZS</t>
  </si>
  <si>
    <t>GAZT</t>
  </si>
  <si>
    <t>GCHE</t>
  </si>
  <si>
    <t>GEMA</t>
  </si>
  <si>
    <t>GMKN</t>
  </si>
  <si>
    <t>GOOG-RM</t>
  </si>
  <si>
    <t>GTRK</t>
  </si>
  <si>
    <t>GTSS</t>
  </si>
  <si>
    <t>HALS</t>
  </si>
  <si>
    <t>HIMC</t>
  </si>
  <si>
    <t>HIMCP</t>
  </si>
  <si>
    <t>HYDR</t>
  </si>
  <si>
    <t>IGST</t>
  </si>
  <si>
    <t>IGSTP</t>
  </si>
  <si>
    <t>INGR</t>
  </si>
  <si>
    <t>INTC-RM</t>
  </si>
  <si>
    <t>IRAO</t>
  </si>
  <si>
    <t>IRGZ</t>
  </si>
  <si>
    <t>IRKT</t>
  </si>
  <si>
    <t>ISKJ</t>
  </si>
  <si>
    <t>JNOS</t>
  </si>
  <si>
    <t>JNOSP</t>
  </si>
  <si>
    <t>KAZT</t>
  </si>
  <si>
    <t>KAZTP</t>
  </si>
  <si>
    <t>KBSB</t>
  </si>
  <si>
    <t>KBTK</t>
  </si>
  <si>
    <t>KCHE</t>
  </si>
  <si>
    <t>KCHEP</t>
  </si>
  <si>
    <t>KGKC</t>
  </si>
  <si>
    <t>KGKCP</t>
  </si>
  <si>
    <t>KLSB</t>
  </si>
  <si>
    <t>KMAZ</t>
  </si>
  <si>
    <t>KMEZ</t>
  </si>
  <si>
    <t>KMTZ</t>
  </si>
  <si>
    <t>KOGK</t>
  </si>
  <si>
    <t>KRKN</t>
  </si>
  <si>
    <t>KRKNP</t>
  </si>
  <si>
    <t>KRKO</t>
  </si>
  <si>
    <t>KRKOP</t>
  </si>
  <si>
    <t>KROT</t>
  </si>
  <si>
    <t>KROTP</t>
  </si>
  <si>
    <t>KRSB</t>
  </si>
  <si>
    <t>KRSBP</t>
  </si>
  <si>
    <t>KSGR</t>
  </si>
  <si>
    <t>KTSB</t>
  </si>
  <si>
    <t>KTSBP</t>
  </si>
  <si>
    <t>KUBE</t>
  </si>
  <si>
    <t>KUNF</t>
  </si>
  <si>
    <t>KUZB</t>
  </si>
  <si>
    <t>KZMS</t>
  </si>
  <si>
    <t>KZOS</t>
  </si>
  <si>
    <t>KZOSP</t>
  </si>
  <si>
    <t>LIFE</t>
  </si>
  <si>
    <t>LKOH</t>
  </si>
  <si>
    <t>LNTA</t>
  </si>
  <si>
    <t>LNZL</t>
  </si>
  <si>
    <t>LNZLP</t>
  </si>
  <si>
    <t>LPSB</t>
  </si>
  <si>
    <t>LSNG</t>
  </si>
  <si>
    <t>LSNGP</t>
  </si>
  <si>
    <t>LSRG</t>
  </si>
  <si>
    <t>LVHK</t>
  </si>
  <si>
    <t>MA-RM</t>
  </si>
  <si>
    <t>MAGE</t>
  </si>
  <si>
    <t>MAGEP</t>
  </si>
  <si>
    <t>MAGN</t>
  </si>
  <si>
    <t>MAIL</t>
  </si>
  <si>
    <t>MCD-RM</t>
  </si>
  <si>
    <t>MFGS</t>
  </si>
  <si>
    <t>MFGSP</t>
  </si>
  <si>
    <t>MFON</t>
  </si>
  <si>
    <t>MGNT</t>
  </si>
  <si>
    <t>MGNZ</t>
  </si>
  <si>
    <t>MGTS</t>
  </si>
  <si>
    <t>MGTSP</t>
  </si>
  <si>
    <t>MISB</t>
  </si>
  <si>
    <t>MISBP</t>
  </si>
  <si>
    <t>MOBB</t>
  </si>
  <si>
    <t>MOEX</t>
  </si>
  <si>
    <t>MORI</t>
  </si>
  <si>
    <t>MRKC</t>
  </si>
  <si>
    <t>MRKK</t>
  </si>
  <si>
    <t>MRKP</t>
  </si>
  <si>
    <t>MRKS</t>
  </si>
  <si>
    <t>MRKU</t>
  </si>
  <si>
    <t>MRKV</t>
  </si>
  <si>
    <t>MRKY</t>
  </si>
  <si>
    <t>MRKZ</t>
  </si>
  <si>
    <t>MRSB</t>
  </si>
  <si>
    <t>MSFT-RM</t>
  </si>
  <si>
    <t>MSNG</t>
  </si>
  <si>
    <t>MSRS</t>
  </si>
  <si>
    <t>MSTT</t>
  </si>
  <si>
    <t>MTLR</t>
  </si>
  <si>
    <t>MTLRP</t>
  </si>
  <si>
    <t>MTSS</t>
  </si>
  <si>
    <t>MU-RM</t>
  </si>
  <si>
    <t>MVID</t>
  </si>
  <si>
    <t>NAUK</t>
  </si>
  <si>
    <t>NFAZ</t>
  </si>
  <si>
    <t>NFLX-RM</t>
  </si>
  <si>
    <t>NKHP</t>
  </si>
  <si>
    <t>NKNC</t>
  </si>
  <si>
    <t>NKNCP</t>
  </si>
  <si>
    <t>NKSH</t>
  </si>
  <si>
    <t>NLMK</t>
  </si>
  <si>
    <t>NMTP</t>
  </si>
  <si>
    <t>NNSB</t>
  </si>
  <si>
    <t>NNSBP</t>
  </si>
  <si>
    <t>NPOF</t>
  </si>
  <si>
    <t>NSVZ</t>
  </si>
  <si>
    <t>NVDA-RM</t>
  </si>
  <si>
    <t>NVTK</t>
  </si>
  <si>
    <t>OBUV</t>
  </si>
  <si>
    <t>OGKB</t>
  </si>
  <si>
    <t>OMZZP</t>
  </si>
  <si>
    <t>PAZA</t>
  </si>
  <si>
    <t>PFE-RM</t>
  </si>
  <si>
    <t>PHOR</t>
  </si>
  <si>
    <t>PIKK</t>
  </si>
  <si>
    <t>PLZL</t>
  </si>
  <si>
    <t>PMSB</t>
  </si>
  <si>
    <t>PMSBP</t>
  </si>
  <si>
    <t>POGR</t>
  </si>
  <si>
    <t>POLY</t>
  </si>
  <si>
    <t>PRMB</t>
  </si>
  <si>
    <t>PRTK</t>
  </si>
  <si>
    <t>QIWI</t>
  </si>
  <si>
    <t>RASP</t>
  </si>
  <si>
    <t>RAVN</t>
  </si>
  <si>
    <t>RBCM</t>
  </si>
  <si>
    <t>RDRB</t>
  </si>
  <si>
    <t>RGSS</t>
  </si>
  <si>
    <t>RKKE</t>
  </si>
  <si>
    <t>RLMN</t>
  </si>
  <si>
    <t>RLMNP</t>
  </si>
  <si>
    <t>RNFT</t>
  </si>
  <si>
    <t>ROLO</t>
  </si>
  <si>
    <t>ROSB</t>
  </si>
  <si>
    <t>ROSN</t>
  </si>
  <si>
    <t>ROST</t>
  </si>
  <si>
    <t>RSTI</t>
  </si>
  <si>
    <t>RSTIP</t>
  </si>
  <si>
    <t>RTGZ</t>
  </si>
  <si>
    <t>RTKM</t>
  </si>
  <si>
    <t>RTKMP</t>
  </si>
  <si>
    <t>RTSB</t>
  </si>
  <si>
    <t>RTSBP</t>
  </si>
  <si>
    <t>RUAL</t>
  </si>
  <si>
    <t>RUGR</t>
  </si>
  <si>
    <t>RUSI</t>
  </si>
  <si>
    <t>RUSP</t>
  </si>
  <si>
    <t>RZSB</t>
  </si>
  <si>
    <t>SAGO</t>
  </si>
  <si>
    <t>SAGOP</t>
  </si>
  <si>
    <t>SARE</t>
  </si>
  <si>
    <t>SAREP</t>
  </si>
  <si>
    <t>SBER</t>
  </si>
  <si>
    <t>SBERP</t>
  </si>
  <si>
    <t>SELG</t>
  </si>
  <si>
    <t>SELGP</t>
  </si>
  <si>
    <t>SFIN</t>
  </si>
  <si>
    <t>SIBN</t>
  </si>
  <si>
    <t>SLEN</t>
  </si>
  <si>
    <t>SNGS</t>
  </si>
  <si>
    <t>SNGSP</t>
  </si>
  <si>
    <t>STSB</t>
  </si>
  <si>
    <t>STSBP</t>
  </si>
  <si>
    <t>SVAV</t>
  </si>
  <si>
    <t>T-RM</t>
  </si>
  <si>
    <t>TASB</t>
  </si>
  <si>
    <t>TASBP</t>
  </si>
  <si>
    <t>TATN</t>
  </si>
  <si>
    <t>TATNP</t>
  </si>
  <si>
    <t>TCSG</t>
  </si>
  <si>
    <t>TGKA</t>
  </si>
  <si>
    <t>TGKB</t>
  </si>
  <si>
    <t>TGKBP</t>
  </si>
  <si>
    <t>TGKD</t>
  </si>
  <si>
    <t>TGKDP</t>
  </si>
  <si>
    <t>TGKN</t>
  </si>
  <si>
    <t>TNSE</t>
  </si>
  <si>
    <t>TORS</t>
  </si>
  <si>
    <t>TORSP</t>
  </si>
  <si>
    <t>TRCN</t>
  </si>
  <si>
    <t>TRFM</t>
  </si>
  <si>
    <t>TRMK</t>
  </si>
  <si>
    <t>TRNFP</t>
  </si>
  <si>
    <t>TTLK</t>
  </si>
  <si>
    <t>TUZA</t>
  </si>
  <si>
    <t>TWTR-RM</t>
  </si>
  <si>
    <t>UCSS</t>
  </si>
  <si>
    <t>UKUZ</t>
  </si>
  <si>
    <t>UNAC</t>
  </si>
  <si>
    <t>UNKL</t>
  </si>
  <si>
    <t>UPRO</t>
  </si>
  <si>
    <t>URKA</t>
  </si>
  <si>
    <t>URKZ</t>
  </si>
  <si>
    <t>USBN</t>
  </si>
  <si>
    <t>UTAR</t>
  </si>
  <si>
    <t>UWGN</t>
  </si>
  <si>
    <t>V-RM</t>
  </si>
  <si>
    <t>VGSB</t>
  </si>
  <si>
    <t>VGSBP</t>
  </si>
  <si>
    <t>VJGZ</t>
  </si>
  <si>
    <t>VJGZP</t>
  </si>
  <si>
    <t>VLHZ</t>
  </si>
  <si>
    <t>VRSB</t>
  </si>
  <si>
    <t>VRSBP</t>
  </si>
  <si>
    <t>VSMO</t>
  </si>
  <si>
    <t>VSYD</t>
  </si>
  <si>
    <t>VSYDP</t>
  </si>
  <si>
    <t>VTBR</t>
  </si>
  <si>
    <t>VZRZ</t>
  </si>
  <si>
    <t>VZRZP</t>
  </si>
  <si>
    <t>WTCM</t>
  </si>
  <si>
    <t>WTCMP</t>
  </si>
  <si>
    <t>XOM-RM</t>
  </si>
  <si>
    <t>YAKG</t>
  </si>
  <si>
    <t>YKEN</t>
  </si>
  <si>
    <t>YKENP</t>
  </si>
  <si>
    <t>YNDX</t>
  </si>
  <si>
    <t>YRSB</t>
  </si>
  <si>
    <t>YRSBP</t>
  </si>
  <si>
    <t>ZILL</t>
  </si>
  <si>
    <t>ZVEZ</t>
  </si>
  <si>
    <t>Количество ценных бумаг в лоте</t>
  </si>
  <si>
    <t>Цена лота</t>
  </si>
  <si>
    <t>Сколько лотов покупать</t>
  </si>
  <si>
    <r>
      <rPr>
        <b/>
        <sz val="6"/>
        <rFont val="Arial"/>
        <family val="2"/>
        <charset val="204"/>
      </rPr>
      <t>Код инструмента</t>
    </r>
  </si>
  <si>
    <r>
      <rPr>
        <b/>
        <sz val="6"/>
        <rFont val="Arial"/>
        <family val="2"/>
        <charset val="204"/>
      </rPr>
      <t>Цена, руб.</t>
    </r>
  </si>
  <si>
    <r>
      <rPr>
        <b/>
        <sz val="6"/>
        <rFont val="Arial"/>
        <family val="2"/>
        <charset val="204"/>
      </rPr>
      <t xml:space="preserve">Вес, </t>
    </r>
    <r>
      <rPr>
        <i/>
        <sz val="6"/>
        <rFont val="Arial"/>
        <family val="2"/>
        <charset val="204"/>
      </rPr>
      <t>°/о</t>
    </r>
  </si>
  <si>
    <t>Код инструмента</t>
  </si>
  <si>
    <t>Цена, руб.</t>
  </si>
  <si>
    <r>
      <t xml:space="preserve">Вес, </t>
    </r>
    <r>
      <rPr>
        <b/>
        <i/>
        <sz val="6"/>
        <rFont val="Arial"/>
        <family val="2"/>
        <charset val="204"/>
      </rPr>
      <t>°/о</t>
    </r>
  </si>
  <si>
    <t>Цена лота прев</t>
  </si>
  <si>
    <t>сколько лотов покупать пред.</t>
  </si>
  <si>
    <t>разница лоты</t>
  </si>
  <si>
    <t>разница цен лотов</t>
  </si>
  <si>
    <t>все</t>
  </si>
  <si>
    <t>Сумма по полю разница цен лотов</t>
  </si>
  <si>
    <t>Названия строк</t>
  </si>
  <si>
    <t>Общий итог</t>
  </si>
  <si>
    <t>Сумма по полю Цена лота</t>
  </si>
  <si>
    <t>Сумма по полю Сколько лотов покупать</t>
  </si>
  <si>
    <t>разница цен лотов абс</t>
  </si>
  <si>
    <t>Сумма по полю разница цен лотов абс</t>
  </si>
  <si>
    <t>стоимость лотов</t>
  </si>
  <si>
    <t>Сумма по полю стоимость лотов</t>
  </si>
  <si>
    <t>Сумма по полю стоимость лотов2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</si>
</sst>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00"/>
    <numFmt numFmtId="166" formatCode="0.0000"/>
    <numFmt numFmtId="167" formatCode="0.00000"/>
  </numFmts>
  <fonts count="7" x14ac:knownFonts="1">
    <font>
      <sz val="10"/>
      <name val="Arial"/>
    </font>
    <font>
      <sz val="8"/>
      <name val="Verdana"/>
    </font>
    <font>
      <sz val="10"/>
      <name val="Arial"/>
      <family val="2"/>
      <charset val="204"/>
    </font>
    <font>
      <sz val="10"/>
      <name val="Arial"/>
    </font>
    <font>
      <b/>
      <sz val="6"/>
      <name val="Arial"/>
      <family val="2"/>
      <charset val="204"/>
    </font>
    <font>
      <i/>
      <sz val="6"/>
      <name val="Arial"/>
      <family val="2"/>
      <charset val="204"/>
    </font>
    <font>
      <b/>
      <i/>
      <sz val="6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6">
    <xf numFmtId="0" fontId="0" fillId="0" borderId="0" xfId="0"/>
    <xf numFmtId="0" fontId="0" fillId="0" borderId="8" xfId="0" applyBorder="1" applyAlignment="1">
      <alignment horizontal="right" vertical="top"/>
    </xf>
    <xf numFmtId="164" fontId="0" fillId="0" borderId="9" xfId="0" applyNumberFormat="1" applyBorder="1" applyAlignment="1">
      <alignment horizontal="right" vertical="top"/>
    </xf>
    <xf numFmtId="2" fontId="0" fillId="0" borderId="11" xfId="0" applyNumberFormat="1" applyBorder="1" applyAlignment="1">
      <alignment horizontal="right" vertical="top"/>
    </xf>
    <xf numFmtId="2" fontId="0" fillId="0" borderId="12" xfId="0" applyNumberFormat="1" applyBorder="1" applyAlignment="1">
      <alignment horizontal="right" vertical="top"/>
    </xf>
    <xf numFmtId="2" fontId="0" fillId="0" borderId="13" xfId="0" applyNumberFormat="1" applyBorder="1" applyAlignment="1">
      <alignment horizontal="right" vertical="top"/>
    </xf>
    <xf numFmtId="165" fontId="0" fillId="0" borderId="15" xfId="0" applyNumberFormat="1" applyBorder="1" applyAlignment="1">
      <alignment horizontal="right" vertical="top"/>
    </xf>
    <xf numFmtId="0" fontId="0" fillId="0" borderId="19" xfId="0" applyBorder="1" applyAlignment="1">
      <alignment horizontal="right" vertical="top"/>
    </xf>
    <xf numFmtId="1" fontId="0" fillId="0" borderId="22" xfId="0" applyNumberFormat="1" applyBorder="1" applyAlignment="1">
      <alignment horizontal="right" vertical="top"/>
    </xf>
    <xf numFmtId="164" fontId="0" fillId="0" borderId="25" xfId="0" applyNumberFormat="1" applyBorder="1" applyAlignment="1">
      <alignment horizontal="right" vertical="top"/>
    </xf>
    <xf numFmtId="167" fontId="0" fillId="0" borderId="32" xfId="0" applyNumberFormat="1" applyBorder="1" applyAlignment="1">
      <alignment horizontal="right" vertical="top"/>
    </xf>
    <xf numFmtId="0" fontId="2" fillId="0" borderId="0" xfId="0" applyFont="1"/>
    <xf numFmtId="0" fontId="1" fillId="0" borderId="10" xfId="0" applyFont="1" applyBorder="1" applyAlignment="1">
      <alignment horizontal="right" vertical="top"/>
    </xf>
    <xf numFmtId="0" fontId="1" fillId="0" borderId="8" xfId="0" applyFont="1" applyBorder="1" applyAlignment="1">
      <alignment horizontal="right" vertical="top"/>
    </xf>
    <xf numFmtId="0" fontId="0" fillId="0" borderId="4" xfId="0" applyBorder="1" applyAlignment="1">
      <alignment horizontal="right" vertical="top"/>
    </xf>
    <xf numFmtId="0" fontId="0" fillId="0" borderId="8" xfId="0" applyBorder="1" applyAlignment="1">
      <alignment horizontal="right" vertical="center"/>
    </xf>
    <xf numFmtId="0" fontId="0" fillId="0" borderId="16" xfId="0" applyBorder="1" applyAlignment="1">
      <alignment horizontal="right" vertical="top"/>
    </xf>
    <xf numFmtId="1" fontId="0" fillId="0" borderId="5" xfId="0" applyNumberFormat="1" applyBorder="1" applyAlignment="1">
      <alignment horizontal="right" vertical="top"/>
    </xf>
    <xf numFmtId="2" fontId="0" fillId="0" borderId="24" xfId="0" applyNumberFormat="1" applyBorder="1" applyAlignment="1">
      <alignment horizontal="right" vertical="top"/>
    </xf>
    <xf numFmtId="1" fontId="0" fillId="0" borderId="13" xfId="0" applyNumberFormat="1" applyBorder="1" applyAlignment="1">
      <alignment horizontal="right" vertical="top"/>
    </xf>
    <xf numFmtId="164" fontId="0" fillId="0" borderId="22" xfId="0" applyNumberFormat="1" applyBorder="1" applyAlignment="1">
      <alignment horizontal="right" vertical="top"/>
    </xf>
    <xf numFmtId="164" fontId="0" fillId="0" borderId="25" xfId="0" applyNumberFormat="1" applyBorder="1" applyAlignment="1">
      <alignment horizontal="right" vertical="center"/>
    </xf>
    <xf numFmtId="2" fontId="0" fillId="0" borderId="28" xfId="0" applyNumberFormat="1" applyBorder="1" applyAlignment="1">
      <alignment horizontal="right" vertical="top"/>
    </xf>
    <xf numFmtId="1" fontId="0" fillId="0" borderId="13" xfId="0" applyNumberFormat="1" applyBorder="1" applyAlignment="1">
      <alignment horizontal="right" vertical="center"/>
    </xf>
    <xf numFmtId="1" fontId="0" fillId="0" borderId="26" xfId="0" applyNumberFormat="1" applyBorder="1" applyAlignment="1">
      <alignment horizontal="right" vertical="top"/>
    </xf>
    <xf numFmtId="1" fontId="0" fillId="0" borderId="25" xfId="0" applyNumberFormat="1" applyBorder="1" applyAlignment="1">
      <alignment horizontal="right" vertical="top"/>
    </xf>
    <xf numFmtId="166" fontId="0" fillId="0" borderId="24" xfId="0" applyNumberFormat="1" applyBorder="1" applyAlignment="1">
      <alignment horizontal="right" vertical="top"/>
    </xf>
    <xf numFmtId="2" fontId="0" fillId="0" borderId="20" xfId="0" applyNumberFormat="1" applyBorder="1" applyAlignment="1">
      <alignment horizontal="right" vertical="center"/>
    </xf>
    <xf numFmtId="1" fontId="0" fillId="0" borderId="18" xfId="0" applyNumberFormat="1" applyBorder="1" applyAlignment="1">
      <alignment horizontal="right" vertical="top"/>
    </xf>
    <xf numFmtId="165" fontId="0" fillId="0" borderId="9" xfId="0" applyNumberFormat="1" applyBorder="1" applyAlignment="1">
      <alignment horizontal="right" vertical="top"/>
    </xf>
    <xf numFmtId="164" fontId="0" fillId="0" borderId="15" xfId="0" applyNumberFormat="1" applyBorder="1" applyAlignment="1">
      <alignment horizontal="right" vertical="top"/>
    </xf>
    <xf numFmtId="1" fontId="0" fillId="0" borderId="9" xfId="0" applyNumberFormat="1" applyBorder="1" applyAlignment="1">
      <alignment horizontal="right" vertical="top"/>
    </xf>
    <xf numFmtId="164" fontId="0" fillId="0" borderId="30" xfId="0" applyNumberFormat="1" applyBorder="1" applyAlignment="1">
      <alignment horizontal="right"/>
    </xf>
    <xf numFmtId="166" fontId="0" fillId="0" borderId="29" xfId="0" applyNumberFormat="1" applyBorder="1" applyAlignment="1">
      <alignment horizontal="right" vertical="top"/>
    </xf>
    <xf numFmtId="164" fontId="0" fillId="0" borderId="20" xfId="0" applyNumberFormat="1" applyBorder="1" applyAlignment="1">
      <alignment horizontal="right" vertical="top"/>
    </xf>
    <xf numFmtId="1" fontId="0" fillId="0" borderId="25" xfId="0" applyNumberFormat="1" applyBorder="1" applyAlignment="1">
      <alignment horizontal="right"/>
    </xf>
    <xf numFmtId="165" fontId="0" fillId="0" borderId="23" xfId="0" applyNumberFormat="1" applyBorder="1" applyAlignment="1">
      <alignment horizontal="right" vertical="top"/>
    </xf>
    <xf numFmtId="166" fontId="0" fillId="0" borderId="15" xfId="0" applyNumberFormat="1" applyBorder="1" applyAlignment="1">
      <alignment horizontal="right" vertical="top"/>
    </xf>
    <xf numFmtId="2" fontId="0" fillId="0" borderId="20" xfId="0" applyNumberFormat="1" applyBorder="1" applyAlignment="1">
      <alignment horizontal="right" vertical="top"/>
    </xf>
    <xf numFmtId="164" fontId="0" fillId="0" borderId="13" xfId="0" applyNumberFormat="1" applyBorder="1" applyAlignment="1">
      <alignment horizontal="right" vertical="top"/>
    </xf>
    <xf numFmtId="2" fontId="0" fillId="0" borderId="22" xfId="0" applyNumberFormat="1" applyBorder="1" applyAlignment="1">
      <alignment horizontal="right" vertical="top"/>
    </xf>
    <xf numFmtId="165" fontId="0" fillId="0" borderId="22" xfId="0" applyNumberFormat="1" applyBorder="1" applyAlignment="1">
      <alignment horizontal="right" vertical="center"/>
    </xf>
    <xf numFmtId="167" fontId="0" fillId="0" borderId="31" xfId="0" applyNumberFormat="1" applyBorder="1" applyAlignment="1">
      <alignment horizontal="right" vertical="top"/>
    </xf>
    <xf numFmtId="1" fontId="0" fillId="0" borderId="32" xfId="0" applyNumberFormat="1" applyBorder="1" applyAlignment="1">
      <alignment horizontal="right" vertical="top"/>
    </xf>
    <xf numFmtId="164" fontId="0" fillId="0" borderId="22" xfId="0" applyNumberFormat="1" applyBorder="1" applyAlignment="1">
      <alignment horizontal="right" vertical="center"/>
    </xf>
    <xf numFmtId="164" fontId="0" fillId="0" borderId="17" xfId="0" applyNumberFormat="1" applyBorder="1" applyAlignment="1">
      <alignment horizontal="right" vertical="top"/>
    </xf>
    <xf numFmtId="2" fontId="0" fillId="0" borderId="9" xfId="0" applyNumberFormat="1" applyBorder="1" applyAlignment="1">
      <alignment horizontal="right" vertical="center"/>
    </xf>
    <xf numFmtId="2" fontId="0" fillId="0" borderId="7" xfId="0" applyNumberFormat="1" applyBorder="1" applyAlignment="1">
      <alignment horizontal="right" vertical="top"/>
    </xf>
    <xf numFmtId="2" fontId="0" fillId="0" borderId="12" xfId="0" applyNumberFormat="1" applyBorder="1" applyAlignment="1">
      <alignment horizontal="right" vertical="center"/>
    </xf>
    <xf numFmtId="2" fontId="0" fillId="0" borderId="6" xfId="0" applyNumberFormat="1" applyBorder="1" applyAlignment="1">
      <alignment horizontal="right" vertical="top"/>
    </xf>
    <xf numFmtId="2" fontId="0" fillId="0" borderId="11" xfId="0" applyNumberFormat="1" applyBorder="1" applyAlignment="1">
      <alignment horizontal="right" vertical="center"/>
    </xf>
    <xf numFmtId="2" fontId="0" fillId="0" borderId="11" xfId="0" applyNumberFormat="1" applyBorder="1" applyAlignment="1">
      <alignment horizontal="right"/>
    </xf>
    <xf numFmtId="2" fontId="0" fillId="0" borderId="21" xfId="0" applyNumberFormat="1" applyBorder="1" applyAlignment="1">
      <alignment horizontal="right" vertical="top"/>
    </xf>
    <xf numFmtId="164" fontId="0" fillId="0" borderId="11" xfId="0" applyNumberFormat="1" applyBorder="1" applyAlignment="1">
      <alignment horizontal="right" vertical="center"/>
    </xf>
    <xf numFmtId="2" fontId="0" fillId="0" borderId="27" xfId="0" applyNumberFormat="1" applyBorder="1" applyAlignment="1">
      <alignment horizontal="right" vertical="top"/>
    </xf>
    <xf numFmtId="2" fontId="0" fillId="0" borderId="12" xfId="0" applyNumberFormat="1" applyBorder="1" applyAlignment="1">
      <alignment horizontal="right"/>
    </xf>
    <xf numFmtId="2" fontId="0" fillId="0" borderId="21" xfId="0" applyNumberFormat="1" applyBorder="1" applyAlignment="1">
      <alignment horizontal="right" vertical="center"/>
    </xf>
    <xf numFmtId="164" fontId="0" fillId="0" borderId="11" xfId="0" applyNumberFormat="1" applyBorder="1" applyAlignment="1">
      <alignment horizontal="right" vertical="top"/>
    </xf>
    <xf numFmtId="2" fontId="0" fillId="0" borderId="14" xfId="0" applyNumberFormat="1" applyBorder="1" applyAlignment="1">
      <alignment horizontal="right" vertical="top"/>
    </xf>
    <xf numFmtId="2" fontId="0" fillId="0" borderId="32" xfId="0" applyNumberFormat="1" applyBorder="1" applyAlignment="1">
      <alignment horizontal="right" vertical="top"/>
    </xf>
    <xf numFmtId="2" fontId="0" fillId="0" borderId="32" xfId="0" applyNumberFormat="1" applyFill="1" applyBorder="1" applyAlignment="1">
      <alignment horizontal="right" vertical="top"/>
    </xf>
    <xf numFmtId="0" fontId="0" fillId="2" borderId="8" xfId="0" applyFill="1" applyBorder="1" applyAlignment="1">
      <alignment horizontal="right" vertical="top"/>
    </xf>
    <xf numFmtId="165" fontId="0" fillId="0" borderId="32" xfId="0" applyNumberFormat="1" applyBorder="1" applyAlignment="1">
      <alignment horizontal="right" vertical="center"/>
    </xf>
    <xf numFmtId="164" fontId="0" fillId="0" borderId="32" xfId="0" applyNumberFormat="1" applyBorder="1" applyAlignment="1">
      <alignment horizontal="right" vertical="top"/>
    </xf>
    <xf numFmtId="165" fontId="0" fillId="0" borderId="32" xfId="0" applyNumberFormat="1" applyBorder="1" applyAlignment="1">
      <alignment horizontal="right" vertical="top"/>
    </xf>
    <xf numFmtId="164" fontId="0" fillId="0" borderId="32" xfId="0" applyNumberFormat="1" applyBorder="1" applyAlignment="1">
      <alignment horizontal="right" vertical="center"/>
    </xf>
    <xf numFmtId="166" fontId="0" fillId="0" borderId="32" xfId="0" applyNumberFormat="1" applyBorder="1" applyAlignment="1">
      <alignment horizontal="right" vertical="top"/>
    </xf>
    <xf numFmtId="164" fontId="0" fillId="0" borderId="32" xfId="0" applyNumberFormat="1" applyBorder="1" applyAlignment="1">
      <alignment horizontal="right"/>
    </xf>
    <xf numFmtId="166" fontId="0" fillId="0" borderId="32" xfId="0" applyNumberFormat="1" applyBorder="1" applyAlignment="1">
      <alignment horizontal="right" vertical="center"/>
    </xf>
    <xf numFmtId="2" fontId="0" fillId="0" borderId="32" xfId="0" applyNumberFormat="1" applyBorder="1" applyAlignment="1">
      <alignment horizontal="right" vertical="center"/>
    </xf>
    <xf numFmtId="0" fontId="2" fillId="0" borderId="1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right" vertical="top"/>
    </xf>
    <xf numFmtId="0" fontId="2" fillId="0" borderId="32" xfId="0" applyFont="1" applyBorder="1" applyAlignment="1">
      <alignment horizontal="right" vertical="center"/>
    </xf>
    <xf numFmtId="43" fontId="0" fillId="0" borderId="0" xfId="1" applyFont="1"/>
    <xf numFmtId="0" fontId="0" fillId="0" borderId="32" xfId="0" applyBorder="1"/>
    <xf numFmtId="43" fontId="2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2">
    <cellStyle name="Обычный" xfId="0" builtinId="0"/>
    <cellStyle name="Финансовый" xfId="1" builtinId="3"/>
  </cellStyles>
  <dxfs count="5">
    <dxf>
      <fill>
        <patternFill>
          <bgColor theme="9"/>
        </patternFill>
      </fill>
    </dxf>
    <dxf>
      <fill>
        <patternFill>
          <bgColor theme="9" tint="0.59999389629810485"/>
        </patternFill>
      </fill>
    </dxf>
    <dxf>
      <fill>
        <patternFill>
          <bgColor theme="9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a Isaeva" refreshedDate="44147.917290625002" createdVersion="6" refreshedVersion="6" minRefreshableVersion="3" recordCount="41" xr:uid="{3F17D916-6332-480A-89B1-9FEAAADB9576}">
  <cacheSource type="worksheet">
    <worksheetSource ref="A1:M42" sheet="2020-11-12"/>
  </cacheSource>
  <cacheFields count="13">
    <cacheField name="Код инструмента" numFmtId="0">
      <sharedItems count="41">
        <s v="GMKN"/>
        <s v="PLZL"/>
        <s v="PIKK"/>
        <s v="IRAO"/>
        <s v="MGNT"/>
        <s v="LKOH"/>
        <s v="YNDX"/>
        <s v="ROSN"/>
        <s v="MAGN"/>
        <s v="SNGSP"/>
        <s v="SNGS"/>
        <s v="MTSS"/>
        <s v="PHOR"/>
        <s v="AFKS"/>
        <s v="POGR"/>
        <s v="FIVE"/>
        <s v="UPRO"/>
        <s v="SBER"/>
        <s v="TCSG"/>
        <s v="SBERP"/>
        <s v="MAIL"/>
        <s v="FEES"/>
        <s v="NLMK"/>
        <s v="GAZP"/>
        <s v="POLY"/>
        <s v="RSTI"/>
        <s v="MOEX"/>
        <s v="QIWI"/>
        <s v="NVTK"/>
        <s v="DSKY"/>
        <s v="CHMF"/>
        <s v="RTKM"/>
        <s v="LSRG"/>
        <s v="ALRS"/>
        <s v="HYDR"/>
        <s v="AFLT"/>
        <s v="CBOM"/>
        <s v="TATN"/>
        <s v="TATNP"/>
        <s v="VTBR"/>
        <s v="RUAL"/>
      </sharedItems>
    </cacheField>
    <cacheField name="Цена, руб." numFmtId="0">
      <sharedItems containsSemiMixedTypes="0" containsString="0" containsNumber="1" minValue="3.635E-2" maxValue="20578"/>
    </cacheField>
    <cacheField name="Количество ценных бумаг в лоте" numFmtId="0">
      <sharedItems containsSemiMixedTypes="0" containsString="0" containsNumber="1" containsInteger="1" minValue="1" maxValue="10000"/>
    </cacheField>
    <cacheField name="Цена лота" numFmtId="0">
      <sharedItems containsSemiMixedTypes="0" containsString="0" containsNumber="1" minValue="325.05" maxValue="20578"/>
    </cacheField>
    <cacheField name="Вес, °/о" numFmtId="0">
      <sharedItems containsSemiMixedTypes="0" containsString="0" containsNumber="1" minValue="0.19" maxValue="14.7"/>
    </cacheField>
    <cacheField name="Сколько лотов покупать" numFmtId="0">
      <sharedItems containsSemiMixedTypes="0" containsString="0" containsNumber="1" containsInteger="1" minValue="0" maxValue="20"/>
    </cacheField>
    <cacheField name="все" numFmtId="0">
      <sharedItems containsString="0" containsBlank="1" containsNumber="1" minValue="287001.39470013947" maxValue="287001.39470013947"/>
    </cacheField>
    <cacheField name="Цена лота прев" numFmtId="0">
      <sharedItems containsSemiMixedTypes="0" containsString="0" containsNumber="1" minValue="330" maxValue="19686"/>
    </cacheField>
    <cacheField name="сколько лотов покупать пред." numFmtId="0">
      <sharedItems containsSemiMixedTypes="0" containsString="0" containsNumber="1" containsInteger="1" minValue="0" maxValue="20"/>
    </cacheField>
    <cacheField name="разница лоты" numFmtId="0">
      <sharedItems containsSemiMixedTypes="0" containsString="0" containsNumber="1" containsInteger="1" minValue="0" maxValue="1"/>
    </cacheField>
    <cacheField name="разница цен лотов" numFmtId="0">
      <sharedItems containsSemiMixedTypes="0" containsString="0" containsNumber="1" minValue="-790.5" maxValue="892"/>
    </cacheField>
    <cacheField name="разница цен лотов абс" numFmtId="0">
      <sharedItems containsSemiMixedTypes="0" containsString="0" containsNumber="1" minValue="-790.5" maxValue="6811.8999999999969"/>
    </cacheField>
    <cacheField name="стоимость лотов" numFmtId="0">
      <sharedItems containsSemiMixedTypes="0" containsString="0" containsNumber="1" minValue="0" maxValue="41661.8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n v="20578"/>
    <n v="1"/>
    <n v="20578"/>
    <n v="7.17"/>
    <n v="1"/>
    <n v="287001.39470013947"/>
    <n v="19686"/>
    <n v="1"/>
    <n v="0"/>
    <n v="892"/>
    <n v="892"/>
    <n v="20578"/>
  </r>
  <r>
    <x v="1"/>
    <n v="15965"/>
    <n v="1"/>
    <n v="15965"/>
    <n v="3.09"/>
    <n v="1"/>
    <m/>
    <n v="16755.5"/>
    <n v="1"/>
    <n v="0"/>
    <n v="-790.5"/>
    <n v="-790.5"/>
    <n v="15965"/>
  </r>
  <r>
    <x v="2"/>
    <n v="589.4"/>
    <n v="10"/>
    <n v="5894"/>
    <n v="0.48"/>
    <n v="0"/>
    <m/>
    <n v="5721"/>
    <n v="0"/>
    <n v="0"/>
    <n v="173"/>
    <n v="0"/>
    <n v="0"/>
  </r>
  <r>
    <x v="3"/>
    <n v="5.2244999999999999"/>
    <n v="1000"/>
    <n v="5224.5"/>
    <n v="1.24"/>
    <n v="1"/>
    <m/>
    <n v="5264"/>
    <n v="1"/>
    <n v="0"/>
    <n v="-39.5"/>
    <n v="-39.5"/>
    <n v="5224.5"/>
  </r>
  <r>
    <x v="4"/>
    <n v="4937.5"/>
    <n v="1"/>
    <n v="4937.5"/>
    <n v="2.4500000000000002"/>
    <n v="1"/>
    <m/>
    <n v="4849.5"/>
    <n v="1"/>
    <n v="0"/>
    <n v="88"/>
    <n v="88"/>
    <n v="4937.5"/>
  </r>
  <r>
    <x v="5"/>
    <n v="4900"/>
    <n v="1"/>
    <n v="4900"/>
    <n v="10.83"/>
    <n v="6"/>
    <m/>
    <n v="4371.5"/>
    <n v="6"/>
    <n v="0"/>
    <n v="528.5"/>
    <n v="3171"/>
    <n v="29400"/>
  </r>
  <r>
    <x v="6"/>
    <n v="4775"/>
    <n v="1"/>
    <n v="4775"/>
    <n v="8.52"/>
    <n v="5"/>
    <m/>
    <n v="4827"/>
    <n v="5"/>
    <n v="0"/>
    <n v="-52"/>
    <n v="-260"/>
    <n v="23875"/>
  </r>
  <r>
    <x v="7"/>
    <n v="417.1"/>
    <n v="10"/>
    <n v="4171"/>
    <n v="3.34"/>
    <n v="2"/>
    <m/>
    <n v="3795"/>
    <n v="2"/>
    <n v="0"/>
    <n v="376"/>
    <n v="752"/>
    <n v="8342"/>
  </r>
  <r>
    <x v="8"/>
    <n v="41.284999999999997"/>
    <n v="100"/>
    <n v="4128.5"/>
    <n v="0.51"/>
    <n v="0"/>
    <m/>
    <n v="3511.9999999999995"/>
    <n v="0"/>
    <n v="0"/>
    <n v="616.50000000000045"/>
    <n v="0"/>
    <n v="0"/>
  </r>
  <r>
    <x v="9"/>
    <n v="38.865000000000002"/>
    <n v="100"/>
    <n v="3886.5"/>
    <n v="1.5"/>
    <n v="1"/>
    <m/>
    <n v="3789.5000000000005"/>
    <n v="1"/>
    <n v="0"/>
    <n v="96.999999999999545"/>
    <n v="96.999999999999545"/>
    <n v="3886.5"/>
  </r>
  <r>
    <x v="10"/>
    <n v="35.880000000000003"/>
    <n v="100"/>
    <n v="3588.0000000000005"/>
    <n v="2.2000000000000002"/>
    <n v="2"/>
    <m/>
    <n v="3422.9999999999995"/>
    <n v="2"/>
    <n v="0"/>
    <n v="165.00000000000091"/>
    <n v="330.00000000000182"/>
    <n v="7176.0000000000009"/>
  </r>
  <r>
    <x v="11"/>
    <n v="320.64999999999998"/>
    <n v="10"/>
    <n v="3206.5"/>
    <n v="1.98"/>
    <n v="2"/>
    <m/>
    <n v="3322"/>
    <n v="2"/>
    <n v="0"/>
    <n v="-115.5"/>
    <n v="-231"/>
    <n v="6413"/>
  </r>
  <r>
    <x v="12"/>
    <n v="3025"/>
    <n v="1"/>
    <n v="3025"/>
    <n v="0.67"/>
    <n v="1"/>
    <m/>
    <n v="2853"/>
    <n v="1"/>
    <n v="0"/>
    <n v="172"/>
    <n v="172"/>
    <n v="3025"/>
  </r>
  <r>
    <x v="13"/>
    <n v="30.041"/>
    <n v="100"/>
    <n v="3004.1"/>
    <n v="0.66"/>
    <n v="1"/>
    <m/>
    <n v="2499"/>
    <n v="1"/>
    <n v="0"/>
    <n v="505.09999999999991"/>
    <n v="505.09999999999991"/>
    <n v="3004.1"/>
  </r>
  <r>
    <x v="14"/>
    <n v="28.59"/>
    <n v="100"/>
    <n v="2859"/>
    <n v="0.5"/>
    <n v="1"/>
    <m/>
    <n v="3020"/>
    <n v="0"/>
    <n v="1"/>
    <n v="-161"/>
    <n v="-161"/>
    <n v="2859"/>
  </r>
  <r>
    <x v="15"/>
    <n v="2807"/>
    <n v="1"/>
    <n v="2807"/>
    <n v="2.15"/>
    <n v="2"/>
    <m/>
    <n v="2900"/>
    <n v="2"/>
    <n v="0"/>
    <n v="-93"/>
    <n v="-186"/>
    <n v="5614"/>
  </r>
  <r>
    <x v="16"/>
    <n v="2.74"/>
    <n v="1000"/>
    <n v="2740"/>
    <n v="0.19"/>
    <n v="0"/>
    <m/>
    <n v="2697"/>
    <n v="0"/>
    <n v="0"/>
    <n v="43"/>
    <n v="0"/>
    <n v="0"/>
  </r>
  <r>
    <x v="17"/>
    <n v="245.07"/>
    <n v="10"/>
    <n v="2450.6999999999998"/>
    <n v="14.7"/>
    <n v="17"/>
    <m/>
    <n v="2050"/>
    <n v="17"/>
    <n v="0"/>
    <n v="400.69999999999982"/>
    <n v="6811.8999999999969"/>
    <n v="41661.899999999994"/>
  </r>
  <r>
    <x v="18"/>
    <n v="2244"/>
    <n v="1"/>
    <n v="2244"/>
    <n v="1.64"/>
    <n v="2"/>
    <m/>
    <n v="1853.6"/>
    <n v="2"/>
    <n v="0"/>
    <n v="390.40000000000009"/>
    <n v="780.80000000000018"/>
    <n v="4488"/>
  </r>
  <r>
    <x v="19"/>
    <n v="223.86"/>
    <n v="10"/>
    <n v="2238.6000000000004"/>
    <n v="1.3"/>
    <n v="2"/>
    <m/>
    <n v="1952.5"/>
    <n v="2"/>
    <n v="0"/>
    <n v="286.10000000000036"/>
    <n v="572.20000000000073"/>
    <n v="4477.2000000000007"/>
  </r>
  <r>
    <x v="20"/>
    <n v="2225.1999999999998"/>
    <n v="1"/>
    <n v="2225.1999999999998"/>
    <n v="1.69"/>
    <n v="2"/>
    <m/>
    <n v="2270"/>
    <n v="2"/>
    <n v="0"/>
    <n v="-44.800000000000182"/>
    <n v="-89.600000000000364"/>
    <n v="4450.3999999999996"/>
  </r>
  <r>
    <x v="21"/>
    <n v="0.19800000000000001"/>
    <n v="10000"/>
    <n v="1980"/>
    <n v="0.31"/>
    <n v="0"/>
    <m/>
    <n v="1905"/>
    <n v="0"/>
    <n v="0"/>
    <n v="75"/>
    <n v="0"/>
    <n v="0"/>
  </r>
  <r>
    <x v="22"/>
    <n v="194.2"/>
    <n v="10"/>
    <n v="1942"/>
    <n v="1.52"/>
    <n v="2"/>
    <m/>
    <n v="1688"/>
    <n v="2"/>
    <n v="0"/>
    <n v="254"/>
    <n v="508"/>
    <n v="3884"/>
  </r>
  <r>
    <x v="23"/>
    <n v="174.3"/>
    <n v="10"/>
    <n v="1743"/>
    <n v="11.96"/>
    <n v="20"/>
    <m/>
    <n v="1660"/>
    <n v="20"/>
    <n v="0"/>
    <n v="83"/>
    <n v="1660"/>
    <n v="34860"/>
  </r>
  <r>
    <x v="24"/>
    <n v="1714.5"/>
    <n v="1"/>
    <n v="1714.5"/>
    <n v="2.5"/>
    <n v="4"/>
    <m/>
    <n v="1723"/>
    <n v="4"/>
    <n v="0"/>
    <n v="-8.5"/>
    <n v="-34"/>
    <n v="6858"/>
  </r>
  <r>
    <x v="25"/>
    <n v="1.6616"/>
    <n v="1000"/>
    <n v="1661.6"/>
    <n v="0.25"/>
    <n v="0"/>
    <m/>
    <n v="1402.5"/>
    <n v="0"/>
    <n v="0"/>
    <n v="259.09999999999991"/>
    <n v="0"/>
    <n v="0"/>
  </r>
  <r>
    <x v="26"/>
    <n v="134.31"/>
    <n v="10"/>
    <n v="1343.1"/>
    <n v="1.32"/>
    <n v="3"/>
    <m/>
    <n v="1490.8000000000002"/>
    <n v="3"/>
    <n v="0"/>
    <n v="-147.70000000000027"/>
    <n v="-443.10000000000082"/>
    <n v="4029.2999999999997"/>
  </r>
  <r>
    <x v="27"/>
    <n v="1236.5"/>
    <n v="1"/>
    <n v="1236.5"/>
    <n v="0.25"/>
    <n v="1"/>
    <m/>
    <n v="1320"/>
    <n v="1"/>
    <n v="0"/>
    <n v="-83.5"/>
    <n v="-83.5"/>
    <n v="1236.5"/>
  </r>
  <r>
    <x v="28"/>
    <n v="1208.2"/>
    <n v="1"/>
    <n v="1208.2"/>
    <n v="5.29"/>
    <n v="13"/>
    <m/>
    <n v="1081.8"/>
    <n v="13"/>
    <n v="0"/>
    <n v="126.40000000000009"/>
    <n v="1643.2000000000012"/>
    <n v="15706.6"/>
  </r>
  <r>
    <x v="29"/>
    <n v="115.88"/>
    <n v="10"/>
    <n v="1158.8"/>
    <n v="0.44"/>
    <n v="1"/>
    <m/>
    <n v="1188.5999999999999"/>
    <n v="1"/>
    <n v="0"/>
    <n v="-29.799999999999955"/>
    <n v="-29.799999999999955"/>
    <n v="1158.8"/>
  </r>
  <r>
    <x v="30"/>
    <n v="1097.8"/>
    <n v="1"/>
    <n v="1097.8"/>
    <n v="1.26"/>
    <n v="3"/>
    <m/>
    <n v="994.4"/>
    <n v="3"/>
    <n v="0"/>
    <n v="103.39999999999998"/>
    <n v="310.19999999999993"/>
    <n v="3293.3999999999996"/>
  </r>
  <r>
    <x v="31"/>
    <n v="96.65"/>
    <n v="10"/>
    <n v="966.5"/>
    <n v="0.63"/>
    <n v="2"/>
    <m/>
    <n v="949.30000000000007"/>
    <n v="2"/>
    <n v="0"/>
    <n v="17.199999999999932"/>
    <n v="34.399999999999864"/>
    <n v="1933"/>
  </r>
  <r>
    <x v="32"/>
    <n v="938"/>
    <n v="1"/>
    <n v="938"/>
    <n v="0.28000000000000003"/>
    <n v="1"/>
    <m/>
    <n v="860"/>
    <n v="1"/>
    <n v="0"/>
    <n v="78"/>
    <n v="78"/>
    <n v="938"/>
  </r>
  <r>
    <x v="33"/>
    <n v="79.67"/>
    <n v="10"/>
    <n v="796.7"/>
    <n v="1.37"/>
    <n v="5"/>
    <m/>
    <n v="766.59999999999991"/>
    <n v="5"/>
    <n v="0"/>
    <n v="30.100000000000136"/>
    <n v="150.50000000000068"/>
    <n v="3983.5"/>
  </r>
  <r>
    <x v="34"/>
    <n v="0.76990000000000003"/>
    <n v="1000"/>
    <n v="769.9"/>
    <n v="0.43"/>
    <n v="2"/>
    <m/>
    <n v="719.19999999999993"/>
    <n v="2"/>
    <n v="0"/>
    <n v="50.700000000000045"/>
    <n v="101.40000000000009"/>
    <n v="1539.8"/>
  </r>
  <r>
    <x v="35"/>
    <n v="66.3"/>
    <n v="10"/>
    <n v="663"/>
    <n v="0.21"/>
    <n v="1"/>
    <m/>
    <n v="582"/>
    <n v="1"/>
    <n v="0"/>
    <n v="81"/>
    <n v="81"/>
    <n v="663"/>
  </r>
  <r>
    <x v="36"/>
    <n v="5.7119999999999997"/>
    <n v="100"/>
    <n v="571.19999999999993"/>
    <n v="0.23"/>
    <n v="1"/>
    <m/>
    <n v="565.29999999999995"/>
    <n v="1"/>
    <n v="0"/>
    <n v="5.8999999999999773"/>
    <n v="5.8999999999999773"/>
    <n v="571.19999999999993"/>
  </r>
  <r>
    <x v="37"/>
    <n v="512.6"/>
    <n v="1"/>
    <n v="512.6"/>
    <n v="2.46"/>
    <n v="14"/>
    <m/>
    <n v="441.8"/>
    <n v="14"/>
    <n v="0"/>
    <n v="70.800000000000011"/>
    <n v="991.20000000000016"/>
    <n v="7176.4000000000005"/>
  </r>
  <r>
    <x v="38"/>
    <n v="493.9"/>
    <n v="1"/>
    <n v="493.9"/>
    <n v="0.5"/>
    <n v="3"/>
    <m/>
    <n v="431.5"/>
    <n v="3"/>
    <n v="0"/>
    <n v="62.399999999999977"/>
    <n v="187.19999999999993"/>
    <n v="1481.6999999999998"/>
  </r>
  <r>
    <x v="39"/>
    <n v="3.635E-2"/>
    <n v="10000"/>
    <n v="363.5"/>
    <n v="0.87"/>
    <n v="7"/>
    <m/>
    <n v="330.4"/>
    <n v="7"/>
    <n v="0"/>
    <n v="33.100000000000023"/>
    <n v="231.70000000000016"/>
    <n v="2544.5"/>
  </r>
  <r>
    <x v="40"/>
    <n v="32.505000000000003"/>
    <n v="10"/>
    <n v="325.05"/>
    <n v="0.54"/>
    <n v="5"/>
    <m/>
    <n v="330"/>
    <n v="5"/>
    <n v="0"/>
    <n v="-4.9499999999999886"/>
    <n v="-24.749999999999943"/>
    <n v="1625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0C23E-79B4-4509-A603-E09B7DD6D00C}" name="Сводная таблица1" cacheId="1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G45" firstHeaderRow="0" firstDataRow="1" firstDataCol="1"/>
  <pivotFields count="13">
    <pivotField axis="axisRow" showAll="0" sortType="ascending">
      <items count="42">
        <item x="13"/>
        <item x="35"/>
        <item x="33"/>
        <item x="36"/>
        <item x="30"/>
        <item x="29"/>
        <item x="21"/>
        <item x="15"/>
        <item x="23"/>
        <item x="0"/>
        <item x="34"/>
        <item x="3"/>
        <item x="5"/>
        <item x="32"/>
        <item x="8"/>
        <item x="20"/>
        <item x="4"/>
        <item x="26"/>
        <item x="11"/>
        <item x="22"/>
        <item x="28"/>
        <item x="12"/>
        <item x="2"/>
        <item x="1"/>
        <item x="14"/>
        <item x="24"/>
        <item x="27"/>
        <item x="7"/>
        <item x="25"/>
        <item x="31"/>
        <item x="40"/>
        <item x="17"/>
        <item x="19"/>
        <item x="10"/>
        <item x="9"/>
        <item x="37"/>
        <item x="38"/>
        <item x="18"/>
        <item x="16"/>
        <item x="39"/>
        <item x="6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42">
    <i>
      <x v="23"/>
    </i>
    <i>
      <x v="17"/>
    </i>
    <i>
      <x v="40"/>
    </i>
    <i>
      <x v="18"/>
    </i>
    <i>
      <x v="7"/>
    </i>
    <i>
      <x v="24"/>
    </i>
    <i>
      <x v="15"/>
    </i>
    <i>
      <x v="26"/>
    </i>
    <i>
      <x v="11"/>
    </i>
    <i>
      <x v="25"/>
    </i>
    <i>
      <x v="5"/>
    </i>
    <i>
      <x v="30"/>
    </i>
    <i>
      <x v="22"/>
    </i>
    <i>
      <x v="14"/>
    </i>
    <i>
      <x v="28"/>
    </i>
    <i>
      <x v="38"/>
    </i>
    <i>
      <x v="6"/>
    </i>
    <i>
      <x v="3"/>
    </i>
    <i>
      <x v="29"/>
    </i>
    <i>
      <x v="13"/>
    </i>
    <i>
      <x v="1"/>
    </i>
    <i>
      <x v="16"/>
    </i>
    <i>
      <x v="34"/>
    </i>
    <i>
      <x v="10"/>
    </i>
    <i>
      <x v="2"/>
    </i>
    <i>
      <x v="21"/>
    </i>
    <i>
      <x v="36"/>
    </i>
    <i>
      <x v="39"/>
    </i>
    <i>
      <x v="4"/>
    </i>
    <i>
      <x v="33"/>
    </i>
    <i>
      <x/>
    </i>
    <i>
      <x v="19"/>
    </i>
    <i>
      <x v="32"/>
    </i>
    <i>
      <x v="27"/>
    </i>
    <i>
      <x v="37"/>
    </i>
    <i>
      <x v="9"/>
    </i>
    <i>
      <x v="35"/>
    </i>
    <i>
      <x v="20"/>
    </i>
    <i>
      <x v="8"/>
    </i>
    <i>
      <x v="12"/>
    </i>
    <i>
      <x v="3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Сумма по полю разница цен лотов" fld="10" baseField="0" baseItem="0"/>
    <dataField name="Сумма по полю Цена лота" fld="3" baseField="0" baseItem="0"/>
    <dataField name="Сумма по полю Сколько лотов покупать" fld="5" baseField="0" baseItem="0"/>
    <dataField name="Сумма по полю разница цен лотов абс" fld="11" baseField="0" baseItem="0"/>
    <dataField name="Сумма по полю стоимость лотов" fld="12" baseField="0" baseItem="0"/>
    <dataField name="Сумма по полю стоимость лотов2" fld="12" showDataAs="runTotal" baseField="0" baseItem="23"/>
  </dataFields>
  <formats count="3">
    <format dxfId="4">
      <pivotArea collapsedLevelsAreSubtotals="1" fieldPosition="0">
        <references count="2">
          <reference field="4294967294" count="1" selected="0">
            <x v="5"/>
          </reference>
          <reference field="0" count="4">
            <x v="17"/>
            <x v="18"/>
            <x v="23"/>
            <x v="40"/>
          </reference>
        </references>
      </pivotArea>
    </format>
    <format dxfId="3">
      <pivotArea collapsedLevelsAreSubtotals="1" fieldPosition="0">
        <references count="1">
          <reference field="0" count="4">
            <x v="17"/>
            <x v="18"/>
            <x v="23"/>
            <x v="40"/>
          </reference>
        </references>
      </pivotArea>
    </format>
    <format dxfId="1">
      <pivotArea dataOnly="0" labelOnly="1" fieldPosition="0">
        <references count="1">
          <reference field="0" count="4">
            <x v="17"/>
            <x v="18"/>
            <x v="23"/>
            <x v="4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44"/>
  <sheetViews>
    <sheetView workbookViewId="0">
      <selection activeCell="A42" sqref="A42:F42"/>
    </sheetView>
  </sheetViews>
  <sheetFormatPr defaultRowHeight="12.75" x14ac:dyDescent="0.2"/>
  <cols>
    <col min="1" max="1" width="14.140625" bestFit="1" customWidth="1"/>
    <col min="2" max="2" width="10.42578125" bestFit="1" customWidth="1"/>
    <col min="3" max="3" width="16.42578125" bestFit="1" customWidth="1"/>
    <col min="4" max="4" width="10.7109375" bestFit="1" customWidth="1"/>
    <col min="5" max="5" width="9" bestFit="1" customWidth="1"/>
    <col min="6" max="6" width="13.7109375" bestFit="1" customWidth="1"/>
  </cols>
  <sheetData>
    <row r="1" spans="1:7" ht="17.25" customHeight="1" x14ac:dyDescent="0.2">
      <c r="A1" s="70" t="s">
        <v>325</v>
      </c>
      <c r="B1" s="70" t="s">
        <v>326</v>
      </c>
      <c r="C1" s="71" t="s">
        <v>322</v>
      </c>
      <c r="D1" s="72" t="s">
        <v>323</v>
      </c>
      <c r="E1" s="70" t="s">
        <v>327</v>
      </c>
      <c r="F1" s="73" t="s">
        <v>324</v>
      </c>
    </row>
    <row r="2" spans="1:7" x14ac:dyDescent="0.2">
      <c r="A2" s="14" t="s">
        <v>8</v>
      </c>
      <c r="B2" s="17">
        <v>19686</v>
      </c>
      <c r="C2">
        <f>VLOOKUP(A2,лоты!A:B,2,FALSE)</f>
        <v>1</v>
      </c>
      <c r="D2">
        <f t="shared" ref="D2:D42" si="0">B2*C2</f>
        <v>19686</v>
      </c>
      <c r="E2" s="47">
        <v>7.34</v>
      </c>
      <c r="F2" s="59">
        <f>ROUND($G$2*E2/100/D2,0)</f>
        <v>1</v>
      </c>
      <c r="G2">
        <f>D2/E2*100</f>
        <v>268201.63487738417</v>
      </c>
    </row>
    <row r="3" spans="1:7" x14ac:dyDescent="0.2">
      <c r="A3" s="1" t="s">
        <v>21</v>
      </c>
      <c r="B3" s="2">
        <v>16755.5</v>
      </c>
      <c r="C3">
        <f>VLOOKUP(A3,лоты!A:B,2,FALSE)</f>
        <v>1</v>
      </c>
      <c r="D3">
        <f t="shared" si="0"/>
        <v>16755.5</v>
      </c>
      <c r="E3" s="4">
        <v>3.47</v>
      </c>
      <c r="F3" s="59">
        <f t="shared" ref="F3:F42" si="1">ROUND($G$2*E3/100/D3,0)</f>
        <v>1</v>
      </c>
    </row>
    <row r="4" spans="1:7" hidden="1" x14ac:dyDescent="0.2">
      <c r="A4" s="1" t="s">
        <v>20</v>
      </c>
      <c r="B4" s="39">
        <v>572.1</v>
      </c>
      <c r="C4">
        <f>VLOOKUP(A4,лоты!A:B,2,FALSE)</f>
        <v>10</v>
      </c>
      <c r="D4">
        <f t="shared" si="0"/>
        <v>5721</v>
      </c>
      <c r="E4" s="57">
        <v>0.5</v>
      </c>
      <c r="F4" s="59">
        <f t="shared" si="1"/>
        <v>0</v>
      </c>
    </row>
    <row r="5" spans="1:7" x14ac:dyDescent="0.2">
      <c r="A5" s="12" t="s">
        <v>112</v>
      </c>
      <c r="B5" s="6">
        <v>5.2640000000000002</v>
      </c>
      <c r="C5">
        <f>VLOOKUP(A5,лоты!A:B,2,FALSE)</f>
        <v>1000</v>
      </c>
      <c r="D5">
        <f t="shared" si="0"/>
        <v>5264</v>
      </c>
      <c r="E5" s="3">
        <v>1.33</v>
      </c>
      <c r="F5" s="59">
        <f t="shared" si="1"/>
        <v>1</v>
      </c>
    </row>
    <row r="6" spans="1:7" x14ac:dyDescent="0.2">
      <c r="A6" s="7" t="s">
        <v>14</v>
      </c>
      <c r="B6" s="45">
        <v>4849.5</v>
      </c>
      <c r="C6">
        <f>VLOOKUP(A6,лоты!A:B,2,FALSE)</f>
        <v>1</v>
      </c>
      <c r="D6">
        <f t="shared" si="0"/>
        <v>4849.5</v>
      </c>
      <c r="E6" s="49">
        <v>2.58</v>
      </c>
      <c r="F6" s="59">
        <f t="shared" si="1"/>
        <v>1</v>
      </c>
    </row>
    <row r="7" spans="1:7" x14ac:dyDescent="0.2">
      <c r="A7" s="1" t="s">
        <v>39</v>
      </c>
      <c r="B7" s="28">
        <v>4827</v>
      </c>
      <c r="C7">
        <f>VLOOKUP(A7,лоты!A:B,2,FALSE)</f>
        <v>1</v>
      </c>
      <c r="D7">
        <f t="shared" si="0"/>
        <v>4827</v>
      </c>
      <c r="E7" s="3">
        <v>9.2200000000000006</v>
      </c>
      <c r="F7" s="59">
        <f t="shared" si="1"/>
        <v>5</v>
      </c>
    </row>
    <row r="8" spans="1:7" x14ac:dyDescent="0.2">
      <c r="A8" s="7" t="s">
        <v>10</v>
      </c>
      <c r="B8" s="34">
        <v>4371.5</v>
      </c>
      <c r="C8">
        <f>VLOOKUP(A8,лоты!A:B,2,FALSE)</f>
        <v>1</v>
      </c>
      <c r="D8">
        <f t="shared" si="0"/>
        <v>4371.5</v>
      </c>
      <c r="E8" s="4">
        <v>10.33</v>
      </c>
      <c r="F8" s="59">
        <f t="shared" si="1"/>
        <v>6</v>
      </c>
    </row>
    <row r="9" spans="1:7" x14ac:dyDescent="0.2">
      <c r="A9" s="12" t="s">
        <v>25</v>
      </c>
      <c r="B9" s="20">
        <v>379.5</v>
      </c>
      <c r="C9">
        <f>VLOOKUP(A9,лоты!A:B,2,FALSE)</f>
        <v>10</v>
      </c>
      <c r="D9">
        <f t="shared" si="0"/>
        <v>3795</v>
      </c>
      <c r="E9" s="3">
        <v>3.25</v>
      </c>
      <c r="F9" s="59">
        <f t="shared" si="1"/>
        <v>2</v>
      </c>
    </row>
    <row r="10" spans="1:7" x14ac:dyDescent="0.2">
      <c r="A10" s="7" t="s">
        <v>32</v>
      </c>
      <c r="B10" s="36">
        <v>37.895000000000003</v>
      </c>
      <c r="C10">
        <f>VLOOKUP(A10,лоты!A:B,2,FALSE)</f>
        <v>100</v>
      </c>
      <c r="D10">
        <f t="shared" si="0"/>
        <v>3789.5000000000005</v>
      </c>
      <c r="E10" s="52">
        <v>1.57</v>
      </c>
      <c r="F10" s="59">
        <f t="shared" si="1"/>
        <v>1</v>
      </c>
    </row>
    <row r="11" spans="1:7" hidden="1" x14ac:dyDescent="0.2">
      <c r="A11" s="1" t="s">
        <v>12</v>
      </c>
      <c r="B11" s="18">
        <v>35.119999999999997</v>
      </c>
      <c r="C11">
        <f>VLOOKUP(A11,лоты!A:B,2,FALSE)</f>
        <v>100</v>
      </c>
      <c r="D11">
        <f t="shared" si="0"/>
        <v>3511.9999999999995</v>
      </c>
      <c r="E11" s="3">
        <v>0.46</v>
      </c>
      <c r="F11" s="59">
        <f t="shared" si="1"/>
        <v>0</v>
      </c>
    </row>
    <row r="12" spans="1:7" x14ac:dyDescent="0.2">
      <c r="A12" s="7" t="s">
        <v>31</v>
      </c>
      <c r="B12" s="38">
        <v>34.229999999999997</v>
      </c>
      <c r="C12">
        <f>VLOOKUP(A12,лоты!A:B,2,FALSE)</f>
        <v>100</v>
      </c>
      <c r="D12">
        <f t="shared" si="0"/>
        <v>3422.9999999999995</v>
      </c>
      <c r="E12" s="4">
        <v>2.25</v>
      </c>
      <c r="F12" s="59">
        <f t="shared" si="1"/>
        <v>2</v>
      </c>
    </row>
    <row r="13" spans="1:7" x14ac:dyDescent="0.2">
      <c r="A13" s="1" t="s">
        <v>16</v>
      </c>
      <c r="B13" s="30">
        <v>332.2</v>
      </c>
      <c r="C13">
        <f>VLOOKUP(A13,лоты!A:B,2,FALSE)</f>
        <v>10</v>
      </c>
      <c r="D13">
        <f t="shared" si="0"/>
        <v>3322</v>
      </c>
      <c r="E13" s="53">
        <v>2.2000000000000002</v>
      </c>
      <c r="F13" s="59">
        <f t="shared" si="1"/>
        <v>2</v>
      </c>
    </row>
    <row r="14" spans="1:7" hidden="1" x14ac:dyDescent="0.2">
      <c r="A14" s="7" t="s">
        <v>22</v>
      </c>
      <c r="B14" s="9">
        <v>30.2</v>
      </c>
      <c r="C14">
        <f>VLOOKUP(A14,лоты!A:B,2,FALSE)</f>
        <v>100</v>
      </c>
      <c r="D14">
        <f t="shared" si="0"/>
        <v>3020</v>
      </c>
      <c r="E14" s="4">
        <v>0.56000000000000005</v>
      </c>
      <c r="F14" s="59">
        <f t="shared" si="1"/>
        <v>0</v>
      </c>
    </row>
    <row r="15" spans="1:7" x14ac:dyDescent="0.2">
      <c r="A15" s="1" t="s">
        <v>6</v>
      </c>
      <c r="B15" s="24">
        <v>2900</v>
      </c>
      <c r="C15">
        <f>VLOOKUP(A15,лоты!A:B,2,FALSE)</f>
        <v>1</v>
      </c>
      <c r="D15">
        <f t="shared" si="0"/>
        <v>2900</v>
      </c>
      <c r="E15" s="3">
        <v>2.37</v>
      </c>
      <c r="F15" s="59">
        <f t="shared" si="1"/>
        <v>2</v>
      </c>
    </row>
    <row r="16" spans="1:7" x14ac:dyDescent="0.2">
      <c r="A16" s="1" t="s">
        <v>19</v>
      </c>
      <c r="B16" s="19">
        <v>2853</v>
      </c>
      <c r="C16">
        <f>VLOOKUP(A16,лоты!A:B,2,FALSE)</f>
        <v>1</v>
      </c>
      <c r="D16">
        <f t="shared" si="0"/>
        <v>2853</v>
      </c>
      <c r="E16" s="48">
        <v>0.68</v>
      </c>
      <c r="F16" s="59">
        <f t="shared" si="1"/>
        <v>1</v>
      </c>
    </row>
    <row r="17" spans="1:6" hidden="1" x14ac:dyDescent="0.2">
      <c r="A17" s="15" t="s">
        <v>37</v>
      </c>
      <c r="B17" s="41">
        <v>2.6970000000000001</v>
      </c>
      <c r="C17">
        <f>VLOOKUP(A17,лоты!A:B,2,FALSE)</f>
        <v>1000</v>
      </c>
      <c r="D17">
        <f t="shared" si="0"/>
        <v>2697</v>
      </c>
      <c r="E17" s="53">
        <v>0.2</v>
      </c>
      <c r="F17" s="59">
        <f t="shared" si="1"/>
        <v>0</v>
      </c>
    </row>
    <row r="18" spans="1:6" x14ac:dyDescent="0.2">
      <c r="A18" s="1" t="s">
        <v>0</v>
      </c>
      <c r="B18" s="46">
        <v>24.99</v>
      </c>
      <c r="C18">
        <f>VLOOKUP(A18,лоты!A:B,2,FALSE)</f>
        <v>100</v>
      </c>
      <c r="D18">
        <f t="shared" si="0"/>
        <v>2499</v>
      </c>
      <c r="E18" s="50">
        <v>0.57999999999999996</v>
      </c>
      <c r="F18" s="59">
        <f t="shared" si="1"/>
        <v>1</v>
      </c>
    </row>
    <row r="19" spans="1:6" x14ac:dyDescent="0.2">
      <c r="A19" s="1" t="s">
        <v>13</v>
      </c>
      <c r="B19" s="19">
        <v>2270</v>
      </c>
      <c r="C19">
        <f>VLOOKUP(A19,лоты!A:B,2,FALSE)</f>
        <v>1</v>
      </c>
      <c r="D19">
        <f t="shared" si="0"/>
        <v>2270</v>
      </c>
      <c r="E19" s="3">
        <v>1.84</v>
      </c>
      <c r="F19" s="59">
        <f t="shared" si="1"/>
        <v>2</v>
      </c>
    </row>
    <row r="20" spans="1:6" x14ac:dyDescent="0.2">
      <c r="A20" s="12" t="s">
        <v>29</v>
      </c>
      <c r="B20" s="31">
        <v>205</v>
      </c>
      <c r="C20">
        <f>VLOOKUP(A20,лоты!A:B,2,FALSE)</f>
        <v>10</v>
      </c>
      <c r="D20">
        <f t="shared" si="0"/>
        <v>2050</v>
      </c>
      <c r="E20" s="54">
        <v>13.15</v>
      </c>
      <c r="F20" s="59">
        <f t="shared" si="1"/>
        <v>17</v>
      </c>
    </row>
    <row r="21" spans="1:6" x14ac:dyDescent="0.2">
      <c r="A21" s="12" t="s">
        <v>30</v>
      </c>
      <c r="B21" s="22">
        <v>195.25</v>
      </c>
      <c r="C21">
        <f>VLOOKUP(A21,лоты!A:B,2,FALSE)</f>
        <v>10</v>
      </c>
      <c r="D21">
        <f t="shared" si="0"/>
        <v>1952.5</v>
      </c>
      <c r="E21" s="50">
        <v>1.21</v>
      </c>
      <c r="F21" s="59">
        <f t="shared" si="1"/>
        <v>2</v>
      </c>
    </row>
    <row r="22" spans="1:6" hidden="1" x14ac:dyDescent="0.2">
      <c r="A22" s="16" t="s">
        <v>5</v>
      </c>
      <c r="B22" s="33">
        <v>0.1905</v>
      </c>
      <c r="C22">
        <f>VLOOKUP(A22,лоты!A:B,2,FALSE)</f>
        <v>10000</v>
      </c>
      <c r="D22">
        <f t="shared" si="0"/>
        <v>1905</v>
      </c>
      <c r="E22" s="47">
        <v>0.32</v>
      </c>
      <c r="F22" s="59">
        <f t="shared" si="1"/>
        <v>0</v>
      </c>
    </row>
    <row r="23" spans="1:6" x14ac:dyDescent="0.2">
      <c r="A23" s="61" t="s">
        <v>35</v>
      </c>
      <c r="B23" s="20">
        <v>1853.6</v>
      </c>
      <c r="C23">
        <f>VLOOKUP(A23,лоты!A:B,2,FALSE)</f>
        <v>1</v>
      </c>
      <c r="D23">
        <f t="shared" si="0"/>
        <v>1853.6</v>
      </c>
      <c r="E23" s="49">
        <v>1.45</v>
      </c>
      <c r="F23" s="59">
        <f t="shared" si="1"/>
        <v>2</v>
      </c>
    </row>
    <row r="24" spans="1:6" x14ac:dyDescent="0.2">
      <c r="A24" s="1" t="s">
        <v>23</v>
      </c>
      <c r="B24" s="25">
        <v>1723</v>
      </c>
      <c r="C24">
        <f>VLOOKUP(A24,лоты!A:B,2,FALSE)</f>
        <v>1</v>
      </c>
      <c r="D24">
        <f t="shared" si="0"/>
        <v>1723</v>
      </c>
      <c r="E24" s="58">
        <v>2.69</v>
      </c>
      <c r="F24" s="59">
        <f t="shared" si="1"/>
        <v>4</v>
      </c>
    </row>
    <row r="25" spans="1:6" x14ac:dyDescent="0.2">
      <c r="A25" s="1" t="s">
        <v>17</v>
      </c>
      <c r="B25" s="21">
        <v>168.8</v>
      </c>
      <c r="C25">
        <f>VLOOKUP(A25,лоты!A:B,2,FALSE)</f>
        <v>10</v>
      </c>
      <c r="D25">
        <f t="shared" si="0"/>
        <v>1688</v>
      </c>
      <c r="E25" s="3">
        <v>1.41</v>
      </c>
      <c r="F25" s="59">
        <f t="shared" si="1"/>
        <v>2</v>
      </c>
    </row>
    <row r="26" spans="1:6" x14ac:dyDescent="0.2">
      <c r="A26" s="7" t="s">
        <v>7</v>
      </c>
      <c r="B26" s="35">
        <v>166</v>
      </c>
      <c r="C26">
        <f>VLOOKUP(A26,лоты!A:B,2,FALSE)</f>
        <v>10</v>
      </c>
      <c r="D26">
        <f t="shared" si="0"/>
        <v>1660</v>
      </c>
      <c r="E26" s="55">
        <v>12.18</v>
      </c>
      <c r="F26" s="59">
        <f t="shared" si="1"/>
        <v>20</v>
      </c>
    </row>
    <row r="27" spans="1:6" x14ac:dyDescent="0.2">
      <c r="A27" s="7" t="s">
        <v>15</v>
      </c>
      <c r="B27" s="40">
        <v>149.08000000000001</v>
      </c>
      <c r="C27">
        <f>VLOOKUP(A27,лоты!A:B,2,FALSE)</f>
        <v>10</v>
      </c>
      <c r="D27">
        <f t="shared" si="0"/>
        <v>1490.8000000000002</v>
      </c>
      <c r="E27" s="4">
        <v>1.57</v>
      </c>
      <c r="F27" s="59">
        <f t="shared" si="1"/>
        <v>3</v>
      </c>
    </row>
    <row r="28" spans="1:6" hidden="1" x14ac:dyDescent="0.2">
      <c r="A28" s="1" t="s">
        <v>26</v>
      </c>
      <c r="B28" s="26">
        <v>1.4025000000000001</v>
      </c>
      <c r="C28">
        <f>VLOOKUP(A28,лоты!A:B,2,FALSE)</f>
        <v>1000</v>
      </c>
      <c r="D28">
        <f t="shared" si="0"/>
        <v>1402.5</v>
      </c>
      <c r="E28" s="52">
        <v>0.23</v>
      </c>
      <c r="F28" s="59">
        <f t="shared" si="1"/>
        <v>0</v>
      </c>
    </row>
    <row r="29" spans="1:6" x14ac:dyDescent="0.2">
      <c r="A29" s="1" t="s">
        <v>24</v>
      </c>
      <c r="B29" s="25">
        <v>1320</v>
      </c>
      <c r="C29">
        <f>VLOOKUP(A29,лоты!A:B,2,FALSE)</f>
        <v>1</v>
      </c>
      <c r="D29">
        <f t="shared" si="0"/>
        <v>1320</v>
      </c>
      <c r="E29" s="51">
        <v>0.28000000000000003</v>
      </c>
      <c r="F29" s="59">
        <f t="shared" si="1"/>
        <v>1</v>
      </c>
    </row>
    <row r="30" spans="1:6" x14ac:dyDescent="0.2">
      <c r="A30" s="7" t="s">
        <v>4</v>
      </c>
      <c r="B30" s="27">
        <v>118.86</v>
      </c>
      <c r="C30">
        <f>VLOOKUP(A30,лоты!A:B,2,FALSE)</f>
        <v>10</v>
      </c>
      <c r="D30">
        <f t="shared" si="0"/>
        <v>1188.5999999999999</v>
      </c>
      <c r="E30" s="4">
        <v>0.48</v>
      </c>
      <c r="F30" s="59">
        <f t="shared" si="1"/>
        <v>1</v>
      </c>
    </row>
    <row r="31" spans="1:6" x14ac:dyDescent="0.2">
      <c r="A31" s="7" t="s">
        <v>18</v>
      </c>
      <c r="B31" s="32">
        <v>1081.8</v>
      </c>
      <c r="C31">
        <f>VLOOKUP(A31,лоты!A:B,2,FALSE)</f>
        <v>1</v>
      </c>
      <c r="D31">
        <f t="shared" si="0"/>
        <v>1081.8</v>
      </c>
      <c r="E31" s="56">
        <v>5.07</v>
      </c>
      <c r="F31" s="59">
        <f t="shared" si="1"/>
        <v>13</v>
      </c>
    </row>
    <row r="32" spans="1:6" x14ac:dyDescent="0.2">
      <c r="A32" s="7" t="s">
        <v>3</v>
      </c>
      <c r="B32" s="44">
        <v>994.4</v>
      </c>
      <c r="C32">
        <f>VLOOKUP(A32,лоты!A:B,2,FALSE)</f>
        <v>1</v>
      </c>
      <c r="D32">
        <f t="shared" si="0"/>
        <v>994.4</v>
      </c>
      <c r="E32" s="48">
        <v>1.22</v>
      </c>
      <c r="F32" s="59">
        <f t="shared" si="1"/>
        <v>3</v>
      </c>
    </row>
    <row r="33" spans="1:6" x14ac:dyDescent="0.2">
      <c r="A33" s="1" t="s">
        <v>27</v>
      </c>
      <c r="B33" s="18">
        <v>94.93</v>
      </c>
      <c r="C33">
        <f>VLOOKUP(A33,лоты!A:B,2,FALSE)</f>
        <v>10</v>
      </c>
      <c r="D33">
        <f t="shared" si="0"/>
        <v>949.30000000000007</v>
      </c>
      <c r="E33" s="55">
        <v>0.66</v>
      </c>
      <c r="F33" s="59">
        <f t="shared" si="1"/>
        <v>2</v>
      </c>
    </row>
    <row r="34" spans="1:6" x14ac:dyDescent="0.2">
      <c r="A34" s="7" t="s">
        <v>11</v>
      </c>
      <c r="B34" s="23">
        <v>860</v>
      </c>
      <c r="C34">
        <f>VLOOKUP(A34,лоты!A:B,2,FALSE)</f>
        <v>1</v>
      </c>
      <c r="D34">
        <f t="shared" si="0"/>
        <v>860</v>
      </c>
      <c r="E34" s="49">
        <v>0.27</v>
      </c>
      <c r="F34" s="59">
        <f t="shared" si="1"/>
        <v>1</v>
      </c>
    </row>
    <row r="35" spans="1:6" x14ac:dyDescent="0.2">
      <c r="A35" s="7" t="s">
        <v>2</v>
      </c>
      <c r="B35" s="5">
        <v>76.66</v>
      </c>
      <c r="C35">
        <f>VLOOKUP(A35,лоты!A:B,2,FALSE)</f>
        <v>10</v>
      </c>
      <c r="D35">
        <f t="shared" si="0"/>
        <v>766.59999999999991</v>
      </c>
      <c r="E35" s="3">
        <v>1.41</v>
      </c>
      <c r="F35" s="59">
        <f t="shared" si="1"/>
        <v>5</v>
      </c>
    </row>
    <row r="36" spans="1:6" x14ac:dyDescent="0.2">
      <c r="A36" s="7" t="s">
        <v>9</v>
      </c>
      <c r="B36" s="37">
        <v>0.71919999999999995</v>
      </c>
      <c r="C36">
        <f>VLOOKUP(A36,лоты!A:B,2,FALSE)</f>
        <v>1000</v>
      </c>
      <c r="D36">
        <f t="shared" si="0"/>
        <v>719.19999999999993</v>
      </c>
      <c r="E36" s="3">
        <v>0.43</v>
      </c>
      <c r="F36" s="59">
        <f t="shared" si="1"/>
        <v>2</v>
      </c>
    </row>
    <row r="37" spans="1:6" x14ac:dyDescent="0.2">
      <c r="A37" s="7" t="s">
        <v>1</v>
      </c>
      <c r="B37" s="2">
        <v>58.2</v>
      </c>
      <c r="C37">
        <f>VLOOKUP(A37,лоты!A:B,2,FALSE)</f>
        <v>10</v>
      </c>
      <c r="D37">
        <f t="shared" si="0"/>
        <v>582</v>
      </c>
      <c r="E37" s="49">
        <v>0.19</v>
      </c>
      <c r="F37" s="59">
        <f t="shared" si="1"/>
        <v>1</v>
      </c>
    </row>
    <row r="38" spans="1:6" x14ac:dyDescent="0.2">
      <c r="A38" s="13" t="s">
        <v>69</v>
      </c>
      <c r="B38" s="29">
        <v>5.6529999999999996</v>
      </c>
      <c r="C38">
        <f>VLOOKUP(A38,лоты!A:B,2,FALSE)</f>
        <v>100</v>
      </c>
      <c r="D38">
        <f t="shared" si="0"/>
        <v>565.29999999999995</v>
      </c>
      <c r="E38" s="3">
        <v>0.25</v>
      </c>
      <c r="F38" s="59">
        <f t="shared" si="1"/>
        <v>1</v>
      </c>
    </row>
    <row r="39" spans="1:6" x14ac:dyDescent="0.2">
      <c r="A39" s="1" t="s">
        <v>33</v>
      </c>
      <c r="B39" s="2">
        <v>441.8</v>
      </c>
      <c r="C39">
        <f>VLOOKUP(A39,лоты!A:B,2,FALSE)</f>
        <v>1</v>
      </c>
      <c r="D39">
        <f t="shared" si="0"/>
        <v>441.8</v>
      </c>
      <c r="E39" s="50">
        <v>2.2599999999999998</v>
      </c>
      <c r="F39" s="59">
        <f t="shared" si="1"/>
        <v>14</v>
      </c>
    </row>
    <row r="40" spans="1:6" x14ac:dyDescent="0.2">
      <c r="A40" s="1" t="s">
        <v>34</v>
      </c>
      <c r="B40" s="20">
        <v>431.5</v>
      </c>
      <c r="C40">
        <f>VLOOKUP(A40,лоты!A:B,2,FALSE)</f>
        <v>1</v>
      </c>
      <c r="D40">
        <f t="shared" si="0"/>
        <v>431.5</v>
      </c>
      <c r="E40" s="49">
        <v>0.47</v>
      </c>
      <c r="F40" s="59">
        <f t="shared" si="1"/>
        <v>3</v>
      </c>
    </row>
    <row r="41" spans="1:6" x14ac:dyDescent="0.2">
      <c r="A41" s="7" t="s">
        <v>38</v>
      </c>
      <c r="B41" s="42">
        <v>3.304E-2</v>
      </c>
      <c r="C41">
        <f>VLOOKUP(A41,лоты!A:B,2,FALSE)</f>
        <v>10000</v>
      </c>
      <c r="D41">
        <f t="shared" si="0"/>
        <v>330.4</v>
      </c>
      <c r="E41" s="54">
        <v>0.85</v>
      </c>
      <c r="F41" s="59">
        <f t="shared" si="1"/>
        <v>7</v>
      </c>
    </row>
    <row r="42" spans="1:6" x14ac:dyDescent="0.2">
      <c r="A42" s="1" t="s">
        <v>28</v>
      </c>
      <c r="B42" s="43">
        <v>33</v>
      </c>
      <c r="C42">
        <f>VLOOKUP(A42,лоты!A:B,2,FALSE)</f>
        <v>10</v>
      </c>
      <c r="D42">
        <f t="shared" si="0"/>
        <v>330</v>
      </c>
      <c r="E42" s="3">
        <v>0.59</v>
      </c>
      <c r="F42" s="59">
        <f t="shared" si="1"/>
        <v>5</v>
      </c>
    </row>
    <row r="43" spans="1:6" x14ac:dyDescent="0.2">
      <c r="A43" s="1" t="s">
        <v>36</v>
      </c>
      <c r="B43" s="8">
        <v>146350</v>
      </c>
      <c r="C43">
        <f>VLOOKUP(A43,лоты!A:B,2,FALSE)</f>
        <v>1</v>
      </c>
      <c r="D43">
        <v>0</v>
      </c>
      <c r="E43" s="50">
        <v>0.62</v>
      </c>
      <c r="F43" s="59"/>
    </row>
    <row r="44" spans="1:6" x14ac:dyDescent="0.2">
      <c r="F44" s="60">
        <f>SUMPRODUCT(D2:D42,F2:F42)</f>
        <v>268058.09999999998</v>
      </c>
    </row>
  </sheetData>
  <autoFilter ref="A1:G44" xr:uid="{00000000-0009-0000-0000-000001000000}">
    <filterColumn colId="5">
      <filters blank="1">
        <filter val="1,00"/>
        <filter val="13,00"/>
        <filter val="14,00"/>
        <filter val="17,00"/>
        <filter val="2,00"/>
        <filter val="20,00"/>
        <filter val="268058,10"/>
        <filter val="3,00"/>
        <filter val="4,00"/>
        <filter val="5,00"/>
        <filter val="6,00"/>
        <filter val="7,00"/>
      </filters>
    </filterColumn>
  </autoFilter>
  <sortState xmlns:xlrd2="http://schemas.microsoft.com/office/spreadsheetml/2017/richdata2" ref="A2:E43">
    <sortCondition descending="1" ref="D2:D4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8FE8-4B17-4578-8939-6FF2F40133D2}">
  <dimension ref="A1:M44"/>
  <sheetViews>
    <sheetView workbookViewId="0">
      <selection activeCell="J16" sqref="J16"/>
    </sheetView>
  </sheetViews>
  <sheetFormatPr defaultRowHeight="12.75" x14ac:dyDescent="0.2"/>
  <cols>
    <col min="11" max="11" width="9.140625" style="78"/>
  </cols>
  <sheetData>
    <row r="1" spans="1:13" ht="24.75" x14ac:dyDescent="0.2">
      <c r="A1" s="75" t="s">
        <v>328</v>
      </c>
      <c r="B1" s="75" t="s">
        <v>329</v>
      </c>
      <c r="C1" s="71" t="s">
        <v>322</v>
      </c>
      <c r="D1" s="74" t="s">
        <v>323</v>
      </c>
      <c r="E1" s="75" t="s">
        <v>330</v>
      </c>
      <c r="F1" s="75" t="s">
        <v>324</v>
      </c>
      <c r="G1" s="11" t="s">
        <v>335</v>
      </c>
      <c r="H1" s="74" t="s">
        <v>331</v>
      </c>
      <c r="I1" s="11" t="s">
        <v>332</v>
      </c>
      <c r="J1" s="11" t="s">
        <v>333</v>
      </c>
      <c r="K1" s="80" t="s">
        <v>334</v>
      </c>
      <c r="L1" s="11" t="s">
        <v>341</v>
      </c>
      <c r="M1" s="11" t="s">
        <v>343</v>
      </c>
    </row>
    <row r="2" spans="1:13" x14ac:dyDescent="0.2">
      <c r="A2" s="76" t="s">
        <v>100</v>
      </c>
      <c r="B2" s="43">
        <v>20578</v>
      </c>
      <c r="C2">
        <f>VLOOKUP(A2,лоты!A:B,2,FALSE)</f>
        <v>1</v>
      </c>
      <c r="D2">
        <f>B2*C2</f>
        <v>20578</v>
      </c>
      <c r="E2" s="59">
        <v>7.17</v>
      </c>
      <c r="F2">
        <f>ROUND($G$2*E2/100/D2,0)</f>
        <v>1</v>
      </c>
      <c r="G2">
        <f>D2/E2*100</f>
        <v>287001.39470013947</v>
      </c>
      <c r="H2">
        <f>VLOOKUP(A2,'2020-10-14'!$A$2:$F$43,4,FALSE)</f>
        <v>19686</v>
      </c>
      <c r="I2">
        <f>VLOOKUP(A2,'2020-10-14'!$A$2:$F$43,6,FALSE)</f>
        <v>1</v>
      </c>
      <c r="J2">
        <f>F2-I2</f>
        <v>0</v>
      </c>
      <c r="K2" s="79">
        <f>D2-H2</f>
        <v>892</v>
      </c>
      <c r="L2">
        <f>F2*K2</f>
        <v>892</v>
      </c>
      <c r="M2">
        <f>D2*F2</f>
        <v>20578</v>
      </c>
    </row>
    <row r="3" spans="1:13" x14ac:dyDescent="0.2">
      <c r="A3" s="76" t="s">
        <v>216</v>
      </c>
      <c r="B3" s="43">
        <v>15965</v>
      </c>
      <c r="C3">
        <f>VLOOKUP(A3,лоты!A:B,2,FALSE)</f>
        <v>1</v>
      </c>
      <c r="D3">
        <f>B3*C3</f>
        <v>15965</v>
      </c>
      <c r="E3" s="59">
        <v>3.09</v>
      </c>
      <c r="F3">
        <f t="shared" ref="F3:F43" si="0">ROUND($G$2*E3/100/D3,0)</f>
        <v>1</v>
      </c>
      <c r="H3">
        <f>VLOOKUP(A3,'2020-10-14'!$A$2:$F$43,4,FALSE)</f>
        <v>16755.5</v>
      </c>
      <c r="I3">
        <f>VLOOKUP(A3,'2020-10-14'!$A$2:$F$43,6,FALSE)</f>
        <v>1</v>
      </c>
      <c r="J3">
        <f t="shared" ref="J3:J43" si="1">F3-I3</f>
        <v>0</v>
      </c>
      <c r="K3" s="79">
        <f t="shared" ref="K3:K44" si="2">D3-H3</f>
        <v>-790.5</v>
      </c>
      <c r="L3">
        <f t="shared" ref="L3:L44" si="3">F3*K3</f>
        <v>-790.5</v>
      </c>
      <c r="M3">
        <f t="shared" ref="M3:M44" si="4">D3*F3</f>
        <v>15965</v>
      </c>
    </row>
    <row r="4" spans="1:13" x14ac:dyDescent="0.2">
      <c r="A4" s="76" t="s">
        <v>215</v>
      </c>
      <c r="B4" s="63">
        <v>589.4</v>
      </c>
      <c r="C4">
        <f>VLOOKUP(A4,лоты!A:B,2,FALSE)</f>
        <v>10</v>
      </c>
      <c r="D4">
        <f>B4*C4</f>
        <v>5894</v>
      </c>
      <c r="E4" s="59">
        <v>0.48</v>
      </c>
      <c r="F4">
        <f t="shared" si="0"/>
        <v>0</v>
      </c>
      <c r="H4">
        <f>VLOOKUP(A4,'2020-10-14'!$A$2:$F$43,4,FALSE)</f>
        <v>5721</v>
      </c>
      <c r="I4">
        <f>VLOOKUP(A4,'2020-10-14'!$A$2:$F$43,6,FALSE)</f>
        <v>0</v>
      </c>
      <c r="J4">
        <f t="shared" si="1"/>
        <v>0</v>
      </c>
      <c r="K4" s="79">
        <f t="shared" si="2"/>
        <v>173</v>
      </c>
      <c r="L4">
        <f t="shared" si="3"/>
        <v>0</v>
      </c>
      <c r="M4">
        <f t="shared" si="4"/>
        <v>0</v>
      </c>
    </row>
    <row r="5" spans="1:13" x14ac:dyDescent="0.2">
      <c r="A5" s="76" t="s">
        <v>112</v>
      </c>
      <c r="B5" s="66">
        <v>5.2244999999999999</v>
      </c>
      <c r="C5">
        <f>VLOOKUP(A5,лоты!A:B,2,FALSE)</f>
        <v>1000</v>
      </c>
      <c r="D5">
        <f>B5*C5</f>
        <v>5224.5</v>
      </c>
      <c r="E5" s="59">
        <v>1.24</v>
      </c>
      <c r="F5">
        <f t="shared" si="0"/>
        <v>1</v>
      </c>
      <c r="H5">
        <f>VLOOKUP(A5,'2020-10-14'!$A$2:$F$43,4,FALSE)</f>
        <v>5264</v>
      </c>
      <c r="I5">
        <f>VLOOKUP(A5,'2020-10-14'!$A$2:$F$43,6,FALSE)</f>
        <v>1</v>
      </c>
      <c r="J5">
        <f t="shared" si="1"/>
        <v>0</v>
      </c>
      <c r="K5" s="79">
        <f t="shared" si="2"/>
        <v>-39.5</v>
      </c>
      <c r="L5">
        <f t="shared" si="3"/>
        <v>-39.5</v>
      </c>
      <c r="M5">
        <f t="shared" si="4"/>
        <v>5224.5</v>
      </c>
    </row>
    <row r="6" spans="1:13" x14ac:dyDescent="0.2">
      <c r="A6" s="76" t="s">
        <v>167</v>
      </c>
      <c r="B6" s="63">
        <v>4937.5</v>
      </c>
      <c r="C6">
        <f>VLOOKUP(A6,лоты!A:B,2,FALSE)</f>
        <v>1</v>
      </c>
      <c r="D6">
        <f>B6*C6</f>
        <v>4937.5</v>
      </c>
      <c r="E6" s="59">
        <v>2.4500000000000002</v>
      </c>
      <c r="F6">
        <f t="shared" si="0"/>
        <v>1</v>
      </c>
      <c r="H6">
        <f>VLOOKUP(A6,'2020-10-14'!$A$2:$F$43,4,FALSE)</f>
        <v>4849.5</v>
      </c>
      <c r="I6">
        <f>VLOOKUP(A6,'2020-10-14'!$A$2:$F$43,6,FALSE)</f>
        <v>1</v>
      </c>
      <c r="J6">
        <f t="shared" si="1"/>
        <v>0</v>
      </c>
      <c r="K6" s="79">
        <f t="shared" si="2"/>
        <v>88</v>
      </c>
      <c r="L6">
        <f t="shared" si="3"/>
        <v>88</v>
      </c>
      <c r="M6">
        <f t="shared" si="4"/>
        <v>4937.5</v>
      </c>
    </row>
    <row r="7" spans="1:13" x14ac:dyDescent="0.2">
      <c r="A7" s="76" t="s">
        <v>149</v>
      </c>
      <c r="B7" s="43">
        <v>4900</v>
      </c>
      <c r="C7">
        <f>VLOOKUP(A7,лоты!A:B,2,FALSE)</f>
        <v>1</v>
      </c>
      <c r="D7">
        <f>B7*C7</f>
        <v>4900</v>
      </c>
      <c r="E7" s="59">
        <v>10.83</v>
      </c>
      <c r="F7">
        <f t="shared" si="0"/>
        <v>6</v>
      </c>
      <c r="H7">
        <f>VLOOKUP(A7,'2020-10-14'!$A$2:$F$43,4,FALSE)</f>
        <v>4371.5</v>
      </c>
      <c r="I7">
        <f>VLOOKUP(A7,'2020-10-14'!$A$2:$F$43,6,FALSE)</f>
        <v>6</v>
      </c>
      <c r="J7">
        <f t="shared" si="1"/>
        <v>0</v>
      </c>
      <c r="K7" s="79">
        <f t="shared" si="2"/>
        <v>528.5</v>
      </c>
      <c r="L7">
        <f t="shared" si="3"/>
        <v>3171</v>
      </c>
      <c r="M7">
        <f t="shared" si="4"/>
        <v>29400</v>
      </c>
    </row>
    <row r="8" spans="1:13" x14ac:dyDescent="0.2">
      <c r="A8" s="76" t="s">
        <v>317</v>
      </c>
      <c r="B8" s="43">
        <v>4775</v>
      </c>
      <c r="C8">
        <f>VLOOKUP(A8,лоты!A:B,2,FALSE)</f>
        <v>1</v>
      </c>
      <c r="D8">
        <f>B8*C8</f>
        <v>4775</v>
      </c>
      <c r="E8" s="59">
        <v>8.52</v>
      </c>
      <c r="F8">
        <f t="shared" si="0"/>
        <v>5</v>
      </c>
      <c r="H8">
        <f>VLOOKUP(A8,'2020-10-14'!$A$2:$F$43,4,FALSE)</f>
        <v>4827</v>
      </c>
      <c r="I8">
        <f>VLOOKUP(A8,'2020-10-14'!$A$2:$F$43,6,FALSE)</f>
        <v>5</v>
      </c>
      <c r="J8">
        <f t="shared" si="1"/>
        <v>0</v>
      </c>
      <c r="K8" s="79">
        <f t="shared" si="2"/>
        <v>-52</v>
      </c>
      <c r="L8">
        <f t="shared" si="3"/>
        <v>-260</v>
      </c>
      <c r="M8">
        <f t="shared" si="4"/>
        <v>23875</v>
      </c>
    </row>
    <row r="9" spans="1:13" x14ac:dyDescent="0.2">
      <c r="A9" s="77" t="s">
        <v>235</v>
      </c>
      <c r="B9" s="65">
        <v>417.1</v>
      </c>
      <c r="C9">
        <f>VLOOKUP(A9,лоты!A:B,2,FALSE)</f>
        <v>10</v>
      </c>
      <c r="D9">
        <f>B9*C9</f>
        <v>4171</v>
      </c>
      <c r="E9" s="69">
        <v>3.34</v>
      </c>
      <c r="F9">
        <f t="shared" si="0"/>
        <v>2</v>
      </c>
      <c r="H9">
        <f>VLOOKUP(A9,'2020-10-14'!$A$2:$F$43,4,FALSE)</f>
        <v>3795</v>
      </c>
      <c r="I9">
        <f>VLOOKUP(A9,'2020-10-14'!$A$2:$F$43,6,FALSE)</f>
        <v>2</v>
      </c>
      <c r="J9">
        <f t="shared" si="1"/>
        <v>0</v>
      </c>
      <c r="K9" s="79">
        <f t="shared" si="2"/>
        <v>376</v>
      </c>
      <c r="L9">
        <f t="shared" si="3"/>
        <v>752</v>
      </c>
      <c r="M9">
        <f t="shared" si="4"/>
        <v>8342</v>
      </c>
    </row>
    <row r="10" spans="1:13" x14ac:dyDescent="0.2">
      <c r="A10" s="76" t="s">
        <v>161</v>
      </c>
      <c r="B10" s="64">
        <v>41.284999999999997</v>
      </c>
      <c r="C10">
        <f>VLOOKUP(A10,лоты!A:B,2,FALSE)</f>
        <v>100</v>
      </c>
      <c r="D10">
        <f>B10*C10</f>
        <v>4128.5</v>
      </c>
      <c r="E10" s="59">
        <v>0.51</v>
      </c>
      <c r="F10">
        <f t="shared" si="0"/>
        <v>0</v>
      </c>
      <c r="H10">
        <f>VLOOKUP(A10,'2020-10-14'!$A$2:$F$43,4,FALSE)</f>
        <v>3511.9999999999995</v>
      </c>
      <c r="I10">
        <f>VLOOKUP(A10,'2020-10-14'!$A$2:$F$43,6,FALSE)</f>
        <v>0</v>
      </c>
      <c r="J10">
        <f t="shared" si="1"/>
        <v>0</v>
      </c>
      <c r="K10" s="79">
        <f t="shared" si="2"/>
        <v>616.50000000000045</v>
      </c>
      <c r="L10">
        <f t="shared" si="3"/>
        <v>0</v>
      </c>
      <c r="M10">
        <f t="shared" si="4"/>
        <v>0</v>
      </c>
    </row>
    <row r="11" spans="1:13" x14ac:dyDescent="0.2">
      <c r="A11" s="76" t="s">
        <v>261</v>
      </c>
      <c r="B11" s="64">
        <v>38.865000000000002</v>
      </c>
      <c r="C11">
        <f>VLOOKUP(A11,лоты!A:B,2,FALSE)</f>
        <v>100</v>
      </c>
      <c r="D11">
        <f>B11*C11</f>
        <v>3886.5</v>
      </c>
      <c r="E11" s="63">
        <v>1.5</v>
      </c>
      <c r="F11">
        <f t="shared" si="0"/>
        <v>1</v>
      </c>
      <c r="H11">
        <f>VLOOKUP(A11,'2020-10-14'!$A$2:$F$43,4,FALSE)</f>
        <v>3789.5000000000005</v>
      </c>
      <c r="I11">
        <f>VLOOKUP(A11,'2020-10-14'!$A$2:$F$43,6,FALSE)</f>
        <v>1</v>
      </c>
      <c r="J11">
        <f t="shared" si="1"/>
        <v>0</v>
      </c>
      <c r="K11" s="79">
        <f t="shared" si="2"/>
        <v>96.999999999999545</v>
      </c>
      <c r="L11">
        <f t="shared" si="3"/>
        <v>96.999999999999545</v>
      </c>
      <c r="M11">
        <f t="shared" si="4"/>
        <v>3886.5</v>
      </c>
    </row>
    <row r="12" spans="1:13" x14ac:dyDescent="0.2">
      <c r="A12" s="76" t="s">
        <v>260</v>
      </c>
      <c r="B12" s="59">
        <v>35.880000000000003</v>
      </c>
      <c r="C12">
        <f>VLOOKUP(A12,лоты!A:B,2,FALSE)</f>
        <v>100</v>
      </c>
      <c r="D12">
        <f>B12*C12</f>
        <v>3588.0000000000005</v>
      </c>
      <c r="E12" s="65">
        <v>2.2000000000000002</v>
      </c>
      <c r="F12">
        <f t="shared" si="0"/>
        <v>2</v>
      </c>
      <c r="H12">
        <f>VLOOKUP(A12,'2020-10-14'!$A$2:$F$43,4,FALSE)</f>
        <v>3422.9999999999995</v>
      </c>
      <c r="I12">
        <f>VLOOKUP(A12,'2020-10-14'!$A$2:$F$43,6,FALSE)</f>
        <v>2</v>
      </c>
      <c r="J12">
        <f t="shared" si="1"/>
        <v>0</v>
      </c>
      <c r="K12" s="79">
        <f t="shared" si="2"/>
        <v>165.00000000000091</v>
      </c>
      <c r="L12">
        <f t="shared" si="3"/>
        <v>330.00000000000182</v>
      </c>
      <c r="M12">
        <f t="shared" si="4"/>
        <v>7176.0000000000009</v>
      </c>
    </row>
    <row r="13" spans="1:13" x14ac:dyDescent="0.2">
      <c r="A13" s="76" t="s">
        <v>191</v>
      </c>
      <c r="B13" s="59">
        <v>320.64999999999998</v>
      </c>
      <c r="C13">
        <f>VLOOKUP(A13,лоты!A:B,2,FALSE)</f>
        <v>10</v>
      </c>
      <c r="D13">
        <f>B13*C13</f>
        <v>3206.5</v>
      </c>
      <c r="E13" s="59">
        <v>1.98</v>
      </c>
      <c r="F13">
        <f t="shared" si="0"/>
        <v>2</v>
      </c>
      <c r="H13">
        <f>VLOOKUP(A13,'2020-10-14'!$A$2:$F$43,4,FALSE)</f>
        <v>3322</v>
      </c>
      <c r="I13">
        <f>VLOOKUP(A13,'2020-10-14'!$A$2:$F$43,6,FALSE)</f>
        <v>2</v>
      </c>
      <c r="J13">
        <f t="shared" si="1"/>
        <v>0</v>
      </c>
      <c r="K13" s="79">
        <f t="shared" si="2"/>
        <v>-115.5</v>
      </c>
      <c r="L13">
        <f t="shared" si="3"/>
        <v>-231</v>
      </c>
      <c r="M13">
        <f t="shared" si="4"/>
        <v>6413</v>
      </c>
    </row>
    <row r="14" spans="1:13" x14ac:dyDescent="0.2">
      <c r="A14" s="76" t="s">
        <v>214</v>
      </c>
      <c r="B14" s="43">
        <v>3025</v>
      </c>
      <c r="C14">
        <f>VLOOKUP(A14,лоты!A:B,2,FALSE)</f>
        <v>1</v>
      </c>
      <c r="D14">
        <f>B14*C14</f>
        <v>3025</v>
      </c>
      <c r="E14" s="59">
        <v>0.67</v>
      </c>
      <c r="F14">
        <f t="shared" si="0"/>
        <v>1</v>
      </c>
      <c r="H14">
        <f>VLOOKUP(A14,'2020-10-14'!$A$2:$F$43,4,FALSE)</f>
        <v>2853</v>
      </c>
      <c r="I14">
        <f>VLOOKUP(A14,'2020-10-14'!$A$2:$F$43,6,FALSE)</f>
        <v>1</v>
      </c>
      <c r="J14">
        <f t="shared" si="1"/>
        <v>0</v>
      </c>
      <c r="K14" s="79">
        <f t="shared" si="2"/>
        <v>172</v>
      </c>
      <c r="L14">
        <f t="shared" si="3"/>
        <v>172</v>
      </c>
      <c r="M14">
        <f t="shared" si="4"/>
        <v>3025</v>
      </c>
    </row>
    <row r="15" spans="1:13" x14ac:dyDescent="0.2">
      <c r="A15" s="77" t="s">
        <v>44</v>
      </c>
      <c r="B15" s="62">
        <v>30.041</v>
      </c>
      <c r="C15">
        <f>VLOOKUP(A15,лоты!A:B,2,FALSE)</f>
        <v>100</v>
      </c>
      <c r="D15">
        <f>B15*C15</f>
        <v>3004.1</v>
      </c>
      <c r="E15" s="69">
        <v>0.66</v>
      </c>
      <c r="F15">
        <f t="shared" si="0"/>
        <v>1</v>
      </c>
      <c r="H15">
        <f>VLOOKUP(A15,'2020-10-14'!$A$2:$F$43,4,FALSE)</f>
        <v>2499</v>
      </c>
      <c r="I15">
        <f>VLOOKUP(A15,'2020-10-14'!$A$2:$F$43,6,FALSE)</f>
        <v>1</v>
      </c>
      <c r="J15">
        <f t="shared" si="1"/>
        <v>0</v>
      </c>
      <c r="K15" s="79">
        <f t="shared" si="2"/>
        <v>505.09999999999991</v>
      </c>
      <c r="L15">
        <f t="shared" si="3"/>
        <v>505.09999999999991</v>
      </c>
      <c r="M15">
        <f t="shared" si="4"/>
        <v>3004.1</v>
      </c>
    </row>
    <row r="16" spans="1:13" x14ac:dyDescent="0.2">
      <c r="A16" s="76" t="s">
        <v>219</v>
      </c>
      <c r="B16" s="59">
        <v>28.59</v>
      </c>
      <c r="C16">
        <f>VLOOKUP(A16,лоты!A:B,2,FALSE)</f>
        <v>100</v>
      </c>
      <c r="D16">
        <f>B16*C16</f>
        <v>2859</v>
      </c>
      <c r="E16" s="63">
        <v>0.5</v>
      </c>
      <c r="F16">
        <f t="shared" si="0"/>
        <v>1</v>
      </c>
      <c r="H16">
        <f>VLOOKUP(A16,'2020-10-14'!$A$2:$F$43,4,FALSE)</f>
        <v>3020</v>
      </c>
      <c r="I16">
        <f>VLOOKUP(A16,'2020-10-14'!$A$2:$F$43,6,FALSE)</f>
        <v>0</v>
      </c>
      <c r="J16">
        <f t="shared" si="1"/>
        <v>1</v>
      </c>
      <c r="K16" s="79">
        <f t="shared" si="2"/>
        <v>-161</v>
      </c>
      <c r="L16">
        <f t="shared" si="3"/>
        <v>-161</v>
      </c>
      <c r="M16">
        <f t="shared" si="4"/>
        <v>2859</v>
      </c>
    </row>
    <row r="17" spans="1:13" x14ac:dyDescent="0.2">
      <c r="A17" s="76" t="s">
        <v>91</v>
      </c>
      <c r="B17" s="43">
        <v>2807</v>
      </c>
      <c r="C17">
        <f>VLOOKUP(A17,лоты!A:B,2,FALSE)</f>
        <v>1</v>
      </c>
      <c r="D17">
        <f>B17*C17</f>
        <v>2807</v>
      </c>
      <c r="E17" s="59">
        <v>2.15</v>
      </c>
      <c r="F17">
        <f t="shared" si="0"/>
        <v>2</v>
      </c>
      <c r="H17">
        <f>VLOOKUP(A17,'2020-10-14'!$A$2:$F$43,4,FALSE)</f>
        <v>2900</v>
      </c>
      <c r="I17">
        <f>VLOOKUP(A17,'2020-10-14'!$A$2:$F$43,6,FALSE)</f>
        <v>2</v>
      </c>
      <c r="J17">
        <f t="shared" si="1"/>
        <v>0</v>
      </c>
      <c r="K17" s="79">
        <f t="shared" si="2"/>
        <v>-93</v>
      </c>
      <c r="L17">
        <f t="shared" si="3"/>
        <v>-186</v>
      </c>
      <c r="M17">
        <f t="shared" si="4"/>
        <v>5614</v>
      </c>
    </row>
    <row r="18" spans="1:13" x14ac:dyDescent="0.2">
      <c r="A18" s="76" t="s">
        <v>291</v>
      </c>
      <c r="B18" s="59">
        <v>2.74</v>
      </c>
      <c r="C18">
        <f>VLOOKUP(A18,лоты!A:B,2,FALSE)</f>
        <v>1000</v>
      </c>
      <c r="D18">
        <f>B18*C18</f>
        <v>2740</v>
      </c>
      <c r="E18" s="59">
        <v>0.19</v>
      </c>
      <c r="F18">
        <f t="shared" si="0"/>
        <v>0</v>
      </c>
      <c r="H18">
        <f>VLOOKUP(A18,'2020-10-14'!$A$2:$F$43,4,FALSE)</f>
        <v>2697</v>
      </c>
      <c r="I18">
        <f>VLOOKUP(A18,'2020-10-14'!$A$2:$F$43,6,FALSE)</f>
        <v>0</v>
      </c>
      <c r="J18">
        <f t="shared" si="1"/>
        <v>0</v>
      </c>
      <c r="K18" s="79">
        <f t="shared" si="2"/>
        <v>43</v>
      </c>
      <c r="L18">
        <f t="shared" si="3"/>
        <v>0</v>
      </c>
      <c r="M18">
        <f t="shared" si="4"/>
        <v>0</v>
      </c>
    </row>
    <row r="19" spans="1:13" x14ac:dyDescent="0.2">
      <c r="A19" s="76" t="s">
        <v>253</v>
      </c>
      <c r="B19" s="59">
        <v>245.07</v>
      </c>
      <c r="C19">
        <f>VLOOKUP(A19,лоты!A:B,2,FALSE)</f>
        <v>10</v>
      </c>
      <c r="D19">
        <f>B19*C19</f>
        <v>2450.6999999999998</v>
      </c>
      <c r="E19" s="63">
        <v>14.7</v>
      </c>
      <c r="F19">
        <f t="shared" si="0"/>
        <v>17</v>
      </c>
      <c r="H19">
        <f>VLOOKUP(A19,'2020-10-14'!$A$2:$F$43,4,FALSE)</f>
        <v>2050</v>
      </c>
      <c r="I19">
        <f>VLOOKUP(A19,'2020-10-14'!$A$2:$F$43,6,FALSE)</f>
        <v>17</v>
      </c>
      <c r="J19">
        <f t="shared" si="1"/>
        <v>0</v>
      </c>
      <c r="K19" s="79">
        <f t="shared" si="2"/>
        <v>400.69999999999982</v>
      </c>
      <c r="L19">
        <f t="shared" si="3"/>
        <v>6811.8999999999969</v>
      </c>
      <c r="M19">
        <f t="shared" si="4"/>
        <v>41661.899999999994</v>
      </c>
    </row>
    <row r="20" spans="1:13" x14ac:dyDescent="0.2">
      <c r="A20" s="76" t="s">
        <v>270</v>
      </c>
      <c r="B20" s="43">
        <v>2244</v>
      </c>
      <c r="C20">
        <f>VLOOKUP(A20,лоты!A:B,2,FALSE)</f>
        <v>1</v>
      </c>
      <c r="D20">
        <f>B20*C20</f>
        <v>2244</v>
      </c>
      <c r="E20" s="59">
        <v>1.64</v>
      </c>
      <c r="F20">
        <f t="shared" si="0"/>
        <v>2</v>
      </c>
      <c r="H20">
        <f>VLOOKUP(A20,'2020-10-14'!$A$2:$F$43,4,FALSE)</f>
        <v>1853.6</v>
      </c>
      <c r="I20">
        <f>VLOOKUP(A20,'2020-10-14'!$A$2:$F$43,6,FALSE)</f>
        <v>2</v>
      </c>
      <c r="J20">
        <f t="shared" si="1"/>
        <v>0</v>
      </c>
      <c r="K20" s="79">
        <f t="shared" si="2"/>
        <v>390.40000000000009</v>
      </c>
      <c r="L20">
        <f t="shared" si="3"/>
        <v>780.80000000000018</v>
      </c>
      <c r="M20">
        <f t="shared" si="4"/>
        <v>4488</v>
      </c>
    </row>
    <row r="21" spans="1:13" x14ac:dyDescent="0.2">
      <c r="A21" s="76" t="s">
        <v>254</v>
      </c>
      <c r="B21" s="59">
        <v>223.86</v>
      </c>
      <c r="C21">
        <f>VLOOKUP(A21,лоты!A:B,2,FALSE)</f>
        <v>10</v>
      </c>
      <c r="D21">
        <f>B21*C21</f>
        <v>2238.6000000000004</v>
      </c>
      <c r="E21" s="63">
        <v>1.3</v>
      </c>
      <c r="F21">
        <f t="shared" si="0"/>
        <v>2</v>
      </c>
      <c r="H21">
        <f>VLOOKUP(A21,'2020-10-14'!$A$2:$F$43,4,FALSE)</f>
        <v>1952.5</v>
      </c>
      <c r="I21">
        <f>VLOOKUP(A21,'2020-10-14'!$A$2:$F$43,6,FALSE)</f>
        <v>2</v>
      </c>
      <c r="J21">
        <f t="shared" si="1"/>
        <v>0</v>
      </c>
      <c r="K21" s="79">
        <f t="shared" si="2"/>
        <v>286.10000000000036</v>
      </c>
      <c r="L21">
        <f t="shared" si="3"/>
        <v>572.20000000000073</v>
      </c>
      <c r="M21">
        <f t="shared" si="4"/>
        <v>4477.2000000000007</v>
      </c>
    </row>
    <row r="22" spans="1:13" x14ac:dyDescent="0.2">
      <c r="A22" s="76" t="s">
        <v>162</v>
      </c>
      <c r="B22" s="63">
        <v>2225.1999999999998</v>
      </c>
      <c r="C22">
        <f>VLOOKUP(A22,лоты!A:B,2,FALSE)</f>
        <v>1</v>
      </c>
      <c r="D22">
        <f>B22*C22</f>
        <v>2225.1999999999998</v>
      </c>
      <c r="E22" s="59">
        <v>1.69</v>
      </c>
      <c r="F22">
        <f t="shared" si="0"/>
        <v>2</v>
      </c>
      <c r="H22">
        <f>VLOOKUP(A22,'2020-10-14'!$A$2:$F$43,4,FALSE)</f>
        <v>2270</v>
      </c>
      <c r="I22">
        <f>VLOOKUP(A22,'2020-10-14'!$A$2:$F$43,6,FALSE)</f>
        <v>2</v>
      </c>
      <c r="J22">
        <f t="shared" si="1"/>
        <v>0</v>
      </c>
      <c r="K22" s="79">
        <f t="shared" si="2"/>
        <v>-44.800000000000182</v>
      </c>
      <c r="L22">
        <f t="shared" si="3"/>
        <v>-89.600000000000364</v>
      </c>
      <c r="M22">
        <f t="shared" si="4"/>
        <v>4450.3999999999996</v>
      </c>
    </row>
    <row r="23" spans="1:13" x14ac:dyDescent="0.2">
      <c r="A23" s="76" t="s">
        <v>89</v>
      </c>
      <c r="B23" s="64">
        <v>0.19800000000000001</v>
      </c>
      <c r="C23">
        <f>VLOOKUP(A23,лоты!A:B,2,FALSE)</f>
        <v>10000</v>
      </c>
      <c r="D23">
        <f>B23*C23</f>
        <v>1980</v>
      </c>
      <c r="E23" s="59">
        <v>0.31</v>
      </c>
      <c r="F23">
        <f t="shared" si="0"/>
        <v>0</v>
      </c>
      <c r="H23">
        <f>VLOOKUP(A23,'2020-10-14'!$A$2:$F$43,4,FALSE)</f>
        <v>1905</v>
      </c>
      <c r="I23">
        <f>VLOOKUP(A23,'2020-10-14'!$A$2:$F$43,6,FALSE)</f>
        <v>0</v>
      </c>
      <c r="J23">
        <f t="shared" si="1"/>
        <v>0</v>
      </c>
      <c r="K23" s="79">
        <f t="shared" si="2"/>
        <v>75</v>
      </c>
      <c r="L23">
        <f t="shared" si="3"/>
        <v>0</v>
      </c>
      <c r="M23">
        <f t="shared" si="4"/>
        <v>0</v>
      </c>
    </row>
    <row r="24" spans="1:13" x14ac:dyDescent="0.2">
      <c r="A24" s="76" t="s">
        <v>201</v>
      </c>
      <c r="B24" s="63">
        <v>194.2</v>
      </c>
      <c r="C24">
        <f>VLOOKUP(A24,лоты!A:B,2,FALSE)</f>
        <v>10</v>
      </c>
      <c r="D24">
        <f>B24*C24</f>
        <v>1942</v>
      </c>
      <c r="E24" s="59">
        <v>1.52</v>
      </c>
      <c r="F24">
        <f t="shared" si="0"/>
        <v>2</v>
      </c>
      <c r="H24">
        <f>VLOOKUP(A24,'2020-10-14'!$A$2:$F$43,4,FALSE)</f>
        <v>1688</v>
      </c>
      <c r="I24">
        <f>VLOOKUP(A24,'2020-10-14'!$A$2:$F$43,6,FALSE)</f>
        <v>2</v>
      </c>
      <c r="J24">
        <f t="shared" si="1"/>
        <v>0</v>
      </c>
      <c r="K24" s="79">
        <f t="shared" si="2"/>
        <v>254</v>
      </c>
      <c r="L24">
        <f t="shared" si="3"/>
        <v>508</v>
      </c>
      <c r="M24">
        <f t="shared" si="4"/>
        <v>3884</v>
      </c>
    </row>
    <row r="25" spans="1:13" x14ac:dyDescent="0.2">
      <c r="A25" s="76" t="s">
        <v>95</v>
      </c>
      <c r="B25" s="63">
        <v>174.3</v>
      </c>
      <c r="C25">
        <f>VLOOKUP(A25,лоты!A:B,2,FALSE)</f>
        <v>10</v>
      </c>
      <c r="D25">
        <f>B25*C25</f>
        <v>1743</v>
      </c>
      <c r="E25" s="59">
        <v>11.96</v>
      </c>
      <c r="F25">
        <f t="shared" si="0"/>
        <v>20</v>
      </c>
      <c r="H25">
        <f>VLOOKUP(A25,'2020-10-14'!$A$2:$F$43,4,FALSE)</f>
        <v>1660</v>
      </c>
      <c r="I25">
        <f>VLOOKUP(A25,'2020-10-14'!$A$2:$F$43,6,FALSE)</f>
        <v>20</v>
      </c>
      <c r="J25">
        <f t="shared" si="1"/>
        <v>0</v>
      </c>
      <c r="K25" s="79">
        <f t="shared" si="2"/>
        <v>83</v>
      </c>
      <c r="L25">
        <f t="shared" si="3"/>
        <v>1660</v>
      </c>
      <c r="M25">
        <f t="shared" si="4"/>
        <v>34860</v>
      </c>
    </row>
    <row r="26" spans="1:13" x14ac:dyDescent="0.2">
      <c r="A26" s="76" t="s">
        <v>220</v>
      </c>
      <c r="B26" s="63">
        <v>1714.5</v>
      </c>
      <c r="C26">
        <f>VLOOKUP(A26,лоты!A:B,2,FALSE)</f>
        <v>1</v>
      </c>
      <c r="D26">
        <f>B26*C26</f>
        <v>1714.5</v>
      </c>
      <c r="E26" s="63">
        <v>2.5</v>
      </c>
      <c r="F26">
        <f t="shared" si="0"/>
        <v>4</v>
      </c>
      <c r="H26">
        <f>VLOOKUP(A26,'2020-10-14'!$A$2:$F$43,4,FALSE)</f>
        <v>1723</v>
      </c>
      <c r="I26">
        <f>VLOOKUP(A26,'2020-10-14'!$A$2:$F$43,6,FALSE)</f>
        <v>4</v>
      </c>
      <c r="J26">
        <f t="shared" si="1"/>
        <v>0</v>
      </c>
      <c r="K26" s="79">
        <f t="shared" si="2"/>
        <v>-8.5</v>
      </c>
      <c r="L26">
        <f t="shared" si="3"/>
        <v>-34</v>
      </c>
      <c r="M26">
        <f t="shared" si="4"/>
        <v>6858</v>
      </c>
    </row>
    <row r="27" spans="1:13" x14ac:dyDescent="0.2">
      <c r="A27" s="77" t="s">
        <v>237</v>
      </c>
      <c r="B27" s="68">
        <v>1.6616</v>
      </c>
      <c r="C27">
        <f>VLOOKUP(A27,лоты!A:B,2,FALSE)</f>
        <v>1000</v>
      </c>
      <c r="D27">
        <f>B27*C27</f>
        <v>1661.6</v>
      </c>
      <c r="E27" s="69">
        <v>0.25</v>
      </c>
      <c r="F27">
        <f t="shared" si="0"/>
        <v>0</v>
      </c>
      <c r="H27">
        <f>VLOOKUP(A27,'2020-10-14'!$A$2:$F$43,4,FALSE)</f>
        <v>1402.5</v>
      </c>
      <c r="I27">
        <f>VLOOKUP(A27,'2020-10-14'!$A$2:$F$43,6,FALSE)</f>
        <v>0</v>
      </c>
      <c r="J27">
        <f t="shared" si="1"/>
        <v>0</v>
      </c>
      <c r="K27" s="79">
        <f t="shared" si="2"/>
        <v>259.09999999999991</v>
      </c>
      <c r="L27">
        <f t="shared" si="3"/>
        <v>0</v>
      </c>
      <c r="M27">
        <f t="shared" si="4"/>
        <v>0</v>
      </c>
    </row>
    <row r="28" spans="1:13" x14ac:dyDescent="0.2">
      <c r="A28" s="76" t="s">
        <v>174</v>
      </c>
      <c r="B28" s="59">
        <v>134.31</v>
      </c>
      <c r="C28">
        <f>VLOOKUP(A28,лоты!A:B,2,FALSE)</f>
        <v>10</v>
      </c>
      <c r="D28">
        <f>B28*C28</f>
        <v>1343.1</v>
      </c>
      <c r="E28" s="59">
        <v>1.32</v>
      </c>
      <c r="F28">
        <f t="shared" si="0"/>
        <v>3</v>
      </c>
      <c r="H28">
        <f>VLOOKUP(A28,'2020-10-14'!$A$2:$F$43,4,FALSE)</f>
        <v>1490.8000000000002</v>
      </c>
      <c r="I28">
        <f>VLOOKUP(A28,'2020-10-14'!$A$2:$F$43,6,FALSE)</f>
        <v>3</v>
      </c>
      <c r="J28">
        <f t="shared" si="1"/>
        <v>0</v>
      </c>
      <c r="K28" s="79">
        <f t="shared" si="2"/>
        <v>-147.70000000000027</v>
      </c>
      <c r="L28">
        <f t="shared" si="3"/>
        <v>-443.10000000000082</v>
      </c>
      <c r="M28">
        <f t="shared" si="4"/>
        <v>4029.2999999999997</v>
      </c>
    </row>
    <row r="29" spans="1:13" x14ac:dyDescent="0.2">
      <c r="A29" s="76" t="s">
        <v>223</v>
      </c>
      <c r="B29" s="63">
        <v>1236.5</v>
      </c>
      <c r="C29">
        <f>VLOOKUP(A29,лоты!A:B,2,FALSE)</f>
        <v>1</v>
      </c>
      <c r="D29">
        <f>B29*C29</f>
        <v>1236.5</v>
      </c>
      <c r="E29" s="59">
        <v>0.25</v>
      </c>
      <c r="F29">
        <f t="shared" si="0"/>
        <v>1</v>
      </c>
      <c r="H29">
        <f>VLOOKUP(A29,'2020-10-14'!$A$2:$F$43,4,FALSE)</f>
        <v>1320</v>
      </c>
      <c r="I29">
        <f>VLOOKUP(A29,'2020-10-14'!$A$2:$F$43,6,FALSE)</f>
        <v>1</v>
      </c>
      <c r="J29">
        <f t="shared" si="1"/>
        <v>0</v>
      </c>
      <c r="K29" s="79">
        <f t="shared" si="2"/>
        <v>-83.5</v>
      </c>
      <c r="L29">
        <f t="shared" si="3"/>
        <v>-83.5</v>
      </c>
      <c r="M29">
        <f t="shared" si="4"/>
        <v>1236.5</v>
      </c>
    </row>
    <row r="30" spans="1:13" x14ac:dyDescent="0.2">
      <c r="A30" s="77" t="s">
        <v>208</v>
      </c>
      <c r="B30" s="67">
        <v>1208.2</v>
      </c>
      <c r="C30">
        <f>VLOOKUP(A30,лоты!A:B,2,FALSE)</f>
        <v>1</v>
      </c>
      <c r="D30">
        <f>B30*C30</f>
        <v>1208.2</v>
      </c>
      <c r="E30" s="69">
        <v>5.29</v>
      </c>
      <c r="F30">
        <f t="shared" si="0"/>
        <v>13</v>
      </c>
      <c r="H30">
        <f>VLOOKUP(A30,'2020-10-14'!$A$2:$F$43,4,FALSE)</f>
        <v>1081.8</v>
      </c>
      <c r="I30">
        <f>VLOOKUP(A30,'2020-10-14'!$A$2:$F$43,6,FALSE)</f>
        <v>13</v>
      </c>
      <c r="J30">
        <f t="shared" si="1"/>
        <v>0</v>
      </c>
      <c r="K30" s="79">
        <f t="shared" si="2"/>
        <v>126.40000000000009</v>
      </c>
      <c r="L30">
        <f t="shared" si="3"/>
        <v>1643.2000000000012</v>
      </c>
      <c r="M30">
        <f t="shared" si="4"/>
        <v>15706.6</v>
      </c>
    </row>
    <row r="31" spans="1:13" x14ac:dyDescent="0.2">
      <c r="A31" s="76" t="s">
        <v>79</v>
      </c>
      <c r="B31" s="59">
        <v>115.88</v>
      </c>
      <c r="C31">
        <f>VLOOKUP(A31,лоты!A:B,2,FALSE)</f>
        <v>10</v>
      </c>
      <c r="D31">
        <f>B31*C31</f>
        <v>1158.8</v>
      </c>
      <c r="E31" s="59">
        <v>0.44</v>
      </c>
      <c r="F31">
        <f t="shared" si="0"/>
        <v>1</v>
      </c>
      <c r="H31">
        <f>VLOOKUP(A31,'2020-10-14'!$A$2:$F$43,4,FALSE)</f>
        <v>1188.5999999999999</v>
      </c>
      <c r="I31">
        <f>VLOOKUP(A31,'2020-10-14'!$A$2:$F$43,6,FALSE)</f>
        <v>1</v>
      </c>
      <c r="J31">
        <f t="shared" si="1"/>
        <v>0</v>
      </c>
      <c r="K31" s="79">
        <f t="shared" si="2"/>
        <v>-29.799999999999955</v>
      </c>
      <c r="L31">
        <f t="shared" si="3"/>
        <v>-29.799999999999955</v>
      </c>
      <c r="M31">
        <f t="shared" si="4"/>
        <v>1158.8</v>
      </c>
    </row>
    <row r="32" spans="1:13" x14ac:dyDescent="0.2">
      <c r="A32" s="77" t="s">
        <v>73</v>
      </c>
      <c r="B32" s="65">
        <v>1097.8</v>
      </c>
      <c r="C32">
        <f>VLOOKUP(A32,лоты!A:B,2,FALSE)</f>
        <v>1</v>
      </c>
      <c r="D32">
        <f>B32*C32</f>
        <v>1097.8</v>
      </c>
      <c r="E32" s="69">
        <v>1.26</v>
      </c>
      <c r="F32">
        <f t="shared" si="0"/>
        <v>3</v>
      </c>
      <c r="H32">
        <f>VLOOKUP(A32,'2020-10-14'!$A$2:$F$43,4,FALSE)</f>
        <v>994.4</v>
      </c>
      <c r="I32">
        <f>VLOOKUP(A32,'2020-10-14'!$A$2:$F$43,6,FALSE)</f>
        <v>3</v>
      </c>
      <c r="J32">
        <f t="shared" si="1"/>
        <v>0</v>
      </c>
      <c r="K32" s="79">
        <f t="shared" si="2"/>
        <v>103.39999999999998</v>
      </c>
      <c r="L32">
        <f t="shared" si="3"/>
        <v>310.19999999999993</v>
      </c>
      <c r="M32">
        <f t="shared" si="4"/>
        <v>3293.3999999999996</v>
      </c>
    </row>
    <row r="33" spans="1:13" x14ac:dyDescent="0.2">
      <c r="A33" s="76" t="s">
        <v>240</v>
      </c>
      <c r="B33" s="59">
        <v>96.65</v>
      </c>
      <c r="C33">
        <f>VLOOKUP(A33,лоты!A:B,2,FALSE)</f>
        <v>10</v>
      </c>
      <c r="D33">
        <f>B33*C33</f>
        <v>966.5</v>
      </c>
      <c r="E33" s="59">
        <v>0.63</v>
      </c>
      <c r="F33">
        <f t="shared" si="0"/>
        <v>2</v>
      </c>
      <c r="H33">
        <f>VLOOKUP(A33,'2020-10-14'!$A$2:$F$43,4,FALSE)</f>
        <v>949.30000000000007</v>
      </c>
      <c r="I33">
        <f>VLOOKUP(A33,'2020-10-14'!$A$2:$F$43,6,FALSE)</f>
        <v>2</v>
      </c>
      <c r="J33">
        <f t="shared" si="1"/>
        <v>0</v>
      </c>
      <c r="K33" s="79">
        <f t="shared" si="2"/>
        <v>17.199999999999932</v>
      </c>
      <c r="L33">
        <f t="shared" si="3"/>
        <v>34.399999999999864</v>
      </c>
      <c r="M33">
        <f t="shared" si="4"/>
        <v>1933</v>
      </c>
    </row>
    <row r="34" spans="1:13" x14ac:dyDescent="0.2">
      <c r="A34" s="76" t="s">
        <v>156</v>
      </c>
      <c r="B34" s="43">
        <v>938</v>
      </c>
      <c r="C34">
        <f>VLOOKUP(A34,лоты!A:B,2,FALSE)</f>
        <v>1</v>
      </c>
      <c r="D34">
        <f>B34*C34</f>
        <v>938</v>
      </c>
      <c r="E34" s="69">
        <v>0.28000000000000003</v>
      </c>
      <c r="F34">
        <f t="shared" si="0"/>
        <v>1</v>
      </c>
      <c r="H34">
        <f>VLOOKUP(A34,'2020-10-14'!$A$2:$F$43,4,FALSE)</f>
        <v>860</v>
      </c>
      <c r="I34">
        <f>VLOOKUP(A34,'2020-10-14'!$A$2:$F$43,6,FALSE)</f>
        <v>1</v>
      </c>
      <c r="J34">
        <f t="shared" si="1"/>
        <v>0</v>
      </c>
      <c r="K34" s="79">
        <f t="shared" si="2"/>
        <v>78</v>
      </c>
      <c r="L34">
        <f t="shared" si="3"/>
        <v>78</v>
      </c>
      <c r="M34">
        <f t="shared" si="4"/>
        <v>938</v>
      </c>
    </row>
    <row r="35" spans="1:13" x14ac:dyDescent="0.2">
      <c r="A35" s="76" t="s">
        <v>50</v>
      </c>
      <c r="B35" s="59">
        <v>79.67</v>
      </c>
      <c r="C35">
        <f>VLOOKUP(A35,лоты!A:B,2,FALSE)</f>
        <v>10</v>
      </c>
      <c r="D35">
        <f>B35*C35</f>
        <v>796.7</v>
      </c>
      <c r="E35" s="59">
        <v>1.37</v>
      </c>
      <c r="F35">
        <f t="shared" si="0"/>
        <v>5</v>
      </c>
      <c r="H35">
        <f>VLOOKUP(A35,'2020-10-14'!$A$2:$F$43,4,FALSE)</f>
        <v>766.59999999999991</v>
      </c>
      <c r="I35">
        <f>VLOOKUP(A35,'2020-10-14'!$A$2:$F$43,6,FALSE)</f>
        <v>5</v>
      </c>
      <c r="J35">
        <f t="shared" si="1"/>
        <v>0</v>
      </c>
      <c r="K35" s="79">
        <f t="shared" si="2"/>
        <v>30.100000000000136</v>
      </c>
      <c r="L35">
        <f t="shared" si="3"/>
        <v>150.50000000000068</v>
      </c>
      <c r="M35">
        <f t="shared" si="4"/>
        <v>3983.5</v>
      </c>
    </row>
    <row r="36" spans="1:13" x14ac:dyDescent="0.2">
      <c r="A36" s="76" t="s">
        <v>107</v>
      </c>
      <c r="B36" s="66">
        <v>0.76990000000000003</v>
      </c>
      <c r="C36">
        <f>VLOOKUP(A36,лоты!A:B,2,FALSE)</f>
        <v>1000</v>
      </c>
      <c r="D36">
        <f>B36*C36</f>
        <v>769.9</v>
      </c>
      <c r="E36" s="59">
        <v>0.43</v>
      </c>
      <c r="F36">
        <f t="shared" si="0"/>
        <v>2</v>
      </c>
      <c r="H36">
        <f>VLOOKUP(A36,'2020-10-14'!$A$2:$F$43,4,FALSE)</f>
        <v>719.19999999999993</v>
      </c>
      <c r="I36">
        <f>VLOOKUP(A36,'2020-10-14'!$A$2:$F$43,6,FALSE)</f>
        <v>2</v>
      </c>
      <c r="J36">
        <f t="shared" si="1"/>
        <v>0</v>
      </c>
      <c r="K36" s="79">
        <f t="shared" si="2"/>
        <v>50.700000000000045</v>
      </c>
      <c r="L36">
        <f t="shared" si="3"/>
        <v>101.40000000000009</v>
      </c>
      <c r="M36">
        <f t="shared" si="4"/>
        <v>1539.8</v>
      </c>
    </row>
    <row r="37" spans="1:13" x14ac:dyDescent="0.2">
      <c r="A37" s="76" t="s">
        <v>45</v>
      </c>
      <c r="B37" s="63">
        <v>66.3</v>
      </c>
      <c r="C37">
        <f>VLOOKUP(A37,лоты!A:B,2,FALSE)</f>
        <v>10</v>
      </c>
      <c r="D37">
        <f>B37*C37</f>
        <v>663</v>
      </c>
      <c r="E37" s="69">
        <v>0.21</v>
      </c>
      <c r="F37">
        <f t="shared" si="0"/>
        <v>1</v>
      </c>
      <c r="H37">
        <f>VLOOKUP(A37,'2020-10-14'!$A$2:$F$43,4,FALSE)</f>
        <v>582</v>
      </c>
      <c r="I37">
        <f>VLOOKUP(A37,'2020-10-14'!$A$2:$F$43,6,FALSE)</f>
        <v>1</v>
      </c>
      <c r="J37">
        <f t="shared" si="1"/>
        <v>0</v>
      </c>
      <c r="K37" s="79">
        <f t="shared" si="2"/>
        <v>81</v>
      </c>
      <c r="L37">
        <f t="shared" si="3"/>
        <v>81</v>
      </c>
      <c r="M37">
        <f t="shared" si="4"/>
        <v>663</v>
      </c>
    </row>
    <row r="38" spans="1:13" x14ac:dyDescent="0.2">
      <c r="A38" s="76" t="s">
        <v>69</v>
      </c>
      <c r="B38" s="64">
        <v>5.7119999999999997</v>
      </c>
      <c r="C38">
        <f>VLOOKUP(A38,лоты!A:B,2,FALSE)</f>
        <v>100</v>
      </c>
      <c r="D38">
        <f>B38*C38</f>
        <v>571.19999999999993</v>
      </c>
      <c r="E38" s="59">
        <v>0.23</v>
      </c>
      <c r="F38">
        <f t="shared" si="0"/>
        <v>1</v>
      </c>
      <c r="H38">
        <f>VLOOKUP(A38,'2020-10-14'!$A$2:$F$43,4,FALSE)</f>
        <v>565.29999999999995</v>
      </c>
      <c r="I38">
        <f>VLOOKUP(A38,'2020-10-14'!$A$2:$F$43,6,FALSE)</f>
        <v>1</v>
      </c>
      <c r="J38">
        <f t="shared" si="1"/>
        <v>0</v>
      </c>
      <c r="K38" s="79">
        <f t="shared" si="2"/>
        <v>5.8999999999999773</v>
      </c>
      <c r="L38">
        <f t="shared" si="3"/>
        <v>5.8999999999999773</v>
      </c>
      <c r="M38">
        <f t="shared" si="4"/>
        <v>571.19999999999993</v>
      </c>
    </row>
    <row r="39" spans="1:13" x14ac:dyDescent="0.2">
      <c r="A39" s="76" t="s">
        <v>268</v>
      </c>
      <c r="B39" s="63">
        <v>512.6</v>
      </c>
      <c r="C39">
        <f>VLOOKUP(A39,лоты!A:B,2,FALSE)</f>
        <v>1</v>
      </c>
      <c r="D39">
        <f>B39*C39</f>
        <v>512.6</v>
      </c>
      <c r="E39" s="59">
        <v>2.46</v>
      </c>
      <c r="F39">
        <f t="shared" si="0"/>
        <v>14</v>
      </c>
      <c r="H39">
        <f>VLOOKUP(A39,'2020-10-14'!$A$2:$F$43,4,FALSE)</f>
        <v>441.8</v>
      </c>
      <c r="I39">
        <f>VLOOKUP(A39,'2020-10-14'!$A$2:$F$43,6,FALSE)</f>
        <v>14</v>
      </c>
      <c r="J39">
        <f t="shared" si="1"/>
        <v>0</v>
      </c>
      <c r="K39" s="79">
        <f t="shared" si="2"/>
        <v>70.800000000000011</v>
      </c>
      <c r="L39">
        <f t="shared" si="3"/>
        <v>991.20000000000016</v>
      </c>
      <c r="M39">
        <f t="shared" si="4"/>
        <v>7176.4000000000005</v>
      </c>
    </row>
    <row r="40" spans="1:13" x14ac:dyDescent="0.2">
      <c r="A40" s="76" t="s">
        <v>269</v>
      </c>
      <c r="B40" s="63">
        <v>493.9</v>
      </c>
      <c r="C40">
        <f>VLOOKUP(A40,лоты!A:B,2,FALSE)</f>
        <v>1</v>
      </c>
      <c r="D40">
        <f>B40*C40</f>
        <v>493.9</v>
      </c>
      <c r="E40" s="63">
        <v>0.5</v>
      </c>
      <c r="F40">
        <f t="shared" si="0"/>
        <v>3</v>
      </c>
      <c r="H40">
        <f>VLOOKUP(A40,'2020-10-14'!$A$2:$F$43,4,FALSE)</f>
        <v>431.5</v>
      </c>
      <c r="I40">
        <f>VLOOKUP(A40,'2020-10-14'!$A$2:$F$43,6,FALSE)</f>
        <v>3</v>
      </c>
      <c r="J40">
        <f t="shared" si="1"/>
        <v>0</v>
      </c>
      <c r="K40" s="79">
        <f t="shared" si="2"/>
        <v>62.399999999999977</v>
      </c>
      <c r="L40">
        <f t="shared" si="3"/>
        <v>187.19999999999993</v>
      </c>
      <c r="M40">
        <f t="shared" si="4"/>
        <v>1481.6999999999998</v>
      </c>
    </row>
    <row r="41" spans="1:13" x14ac:dyDescent="0.2">
      <c r="A41" s="76" t="s">
        <v>308</v>
      </c>
      <c r="B41" s="10">
        <v>3.635E-2</v>
      </c>
      <c r="C41">
        <f>VLOOKUP(A41,лоты!A:B,2,FALSE)</f>
        <v>10000</v>
      </c>
      <c r="D41">
        <f>B41*C41</f>
        <v>363.5</v>
      </c>
      <c r="E41" s="59">
        <v>0.87</v>
      </c>
      <c r="F41">
        <f t="shared" si="0"/>
        <v>7</v>
      </c>
      <c r="H41">
        <f>VLOOKUP(A41,'2020-10-14'!$A$2:$F$43,4,FALSE)</f>
        <v>330.4</v>
      </c>
      <c r="I41">
        <f>VLOOKUP(A41,'2020-10-14'!$A$2:$F$43,6,FALSE)</f>
        <v>7</v>
      </c>
      <c r="J41">
        <f t="shared" si="1"/>
        <v>0</v>
      </c>
      <c r="K41" s="79">
        <f t="shared" si="2"/>
        <v>33.100000000000023</v>
      </c>
      <c r="L41">
        <f t="shared" si="3"/>
        <v>231.70000000000016</v>
      </c>
      <c r="M41">
        <f t="shared" si="4"/>
        <v>2544.5</v>
      </c>
    </row>
    <row r="42" spans="1:13" x14ac:dyDescent="0.2">
      <c r="A42" s="76" t="s">
        <v>244</v>
      </c>
      <c r="B42" s="64">
        <v>32.505000000000003</v>
      </c>
      <c r="C42">
        <f>VLOOKUP(A42,лоты!A:B,2,FALSE)</f>
        <v>10</v>
      </c>
      <c r="D42">
        <f>B42*C42</f>
        <v>325.05</v>
      </c>
      <c r="E42" s="59">
        <v>0.54</v>
      </c>
      <c r="F42">
        <f t="shared" si="0"/>
        <v>5</v>
      </c>
      <c r="H42">
        <f>VLOOKUP(A42,'2020-10-14'!$A$2:$F$43,4,FALSE)</f>
        <v>330</v>
      </c>
      <c r="I42">
        <f>VLOOKUP(A42,'2020-10-14'!$A$2:$F$43,6,FALSE)</f>
        <v>5</v>
      </c>
      <c r="J42">
        <f t="shared" si="1"/>
        <v>0</v>
      </c>
      <c r="K42" s="79">
        <f t="shared" si="2"/>
        <v>-4.9499999999999886</v>
      </c>
      <c r="L42">
        <f t="shared" si="3"/>
        <v>-24.749999999999943</v>
      </c>
      <c r="M42">
        <f t="shared" si="4"/>
        <v>1625.25</v>
      </c>
    </row>
    <row r="43" spans="1:13" x14ac:dyDescent="0.2">
      <c r="A43" s="76" t="s">
        <v>283</v>
      </c>
      <c r="B43" s="43">
        <v>140800</v>
      </c>
      <c r="C43">
        <f>VLOOKUP(A43,лоты!A:B,2,FALSE)</f>
        <v>1</v>
      </c>
      <c r="D43">
        <v>0</v>
      </c>
      <c r="E43" s="59">
        <v>0.56000000000000005</v>
      </c>
      <c r="H43">
        <f>VLOOKUP(A43,'2020-10-14'!$A$2:$F$43,4,FALSE)</f>
        <v>0</v>
      </c>
      <c r="I43">
        <f>VLOOKUP(A43,'2020-10-14'!$A$2:$F$43,6,FALSE)</f>
        <v>0</v>
      </c>
      <c r="J43">
        <f t="shared" si="1"/>
        <v>0</v>
      </c>
      <c r="K43" s="79">
        <f t="shared" si="2"/>
        <v>0</v>
      </c>
      <c r="L43">
        <f t="shared" si="3"/>
        <v>0</v>
      </c>
      <c r="M43">
        <f t="shared" si="4"/>
        <v>0</v>
      </c>
    </row>
    <row r="44" spans="1:13" x14ac:dyDescent="0.2">
      <c r="F44">
        <f>SUMPRODUCT(D2:D42,F2:F42)</f>
        <v>288860.05000000005</v>
      </c>
      <c r="K44" s="79"/>
    </row>
  </sheetData>
  <sortState xmlns:xlrd2="http://schemas.microsoft.com/office/spreadsheetml/2017/richdata2" ref="A2:E43">
    <sortCondition descending="1" ref="D2:D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BB5FC-8D43-406D-BA2D-0751EA5CCAC6}">
  <dimension ref="A3:G45"/>
  <sheetViews>
    <sheetView tabSelected="1" workbookViewId="0">
      <selection activeCell="P30" sqref="P30"/>
    </sheetView>
  </sheetViews>
  <sheetFormatPr defaultRowHeight="12.75" x14ac:dyDescent="0.2"/>
  <cols>
    <col min="1" max="1" width="18.28515625" bestFit="1" customWidth="1"/>
    <col min="2" max="2" width="16.85546875" customWidth="1"/>
    <col min="3" max="3" width="19.42578125" customWidth="1"/>
    <col min="4" max="4" width="11.140625" customWidth="1"/>
    <col min="5" max="5" width="18.7109375" customWidth="1"/>
    <col min="6" max="6" width="13.7109375" customWidth="1"/>
    <col min="7" max="7" width="15.5703125" customWidth="1"/>
    <col min="8" max="8" width="5.7109375" bestFit="1" customWidth="1"/>
    <col min="9" max="9" width="5.140625" bestFit="1" customWidth="1"/>
    <col min="10" max="10" width="6" bestFit="1" customWidth="1"/>
    <col min="11" max="11" width="6.5703125" bestFit="1" customWidth="1"/>
    <col min="12" max="12" width="6" bestFit="1" customWidth="1"/>
    <col min="13" max="13" width="5.5703125" bestFit="1" customWidth="1"/>
    <col min="14" max="15" width="6.140625" bestFit="1" customWidth="1"/>
    <col min="16" max="16" width="6.5703125" bestFit="1" customWidth="1"/>
    <col min="17" max="17" width="5.5703125" bestFit="1" customWidth="1"/>
    <col min="18" max="18" width="6.42578125" bestFit="1" customWidth="1"/>
    <col min="19" max="20" width="6.5703125" bestFit="1" customWidth="1"/>
    <col min="21" max="21" width="6.28515625" bestFit="1" customWidth="1"/>
    <col min="22" max="22" width="6" bestFit="1" customWidth="1"/>
    <col min="23" max="23" width="6.28515625" bestFit="1" customWidth="1"/>
    <col min="24" max="24" width="5.42578125" bestFit="1" customWidth="1"/>
    <col min="25" max="25" width="6.5703125" bestFit="1" customWidth="1"/>
    <col min="26" max="26" width="6.42578125" bestFit="1" customWidth="1"/>
    <col min="27" max="27" width="6" bestFit="1" customWidth="1"/>
    <col min="28" max="28" width="5.5703125" bestFit="1" customWidth="1"/>
    <col min="29" max="29" width="6.28515625" bestFit="1" customWidth="1"/>
    <col min="30" max="30" width="6" bestFit="1" customWidth="1"/>
    <col min="31" max="31" width="6.28515625" bestFit="1" customWidth="1"/>
    <col min="32" max="33" width="6" bestFit="1" customWidth="1"/>
    <col min="34" max="34" width="7.28515625" bestFit="1" customWidth="1"/>
    <col min="35" max="35" width="6.28515625" bestFit="1" customWidth="1"/>
    <col min="36" max="36" width="7.5703125" bestFit="1" customWidth="1"/>
    <col min="37" max="37" width="5.85546875" bestFit="1" customWidth="1"/>
    <col min="38" max="38" width="7.140625" bestFit="1" customWidth="1"/>
    <col min="39" max="39" width="6.140625" bestFit="1" customWidth="1"/>
    <col min="40" max="40" width="6.28515625" bestFit="1" customWidth="1"/>
    <col min="41" max="42" width="6" bestFit="1" customWidth="1"/>
    <col min="43" max="43" width="11.7109375" bestFit="1" customWidth="1"/>
  </cols>
  <sheetData>
    <row r="3" spans="1:7" x14ac:dyDescent="0.2">
      <c r="A3" s="82" t="s">
        <v>337</v>
      </c>
      <c r="B3" t="s">
        <v>336</v>
      </c>
      <c r="C3" t="s">
        <v>339</v>
      </c>
      <c r="D3" t="s">
        <v>340</v>
      </c>
      <c r="E3" t="s">
        <v>342</v>
      </c>
      <c r="F3" t="s">
        <v>344</v>
      </c>
      <c r="G3" t="s">
        <v>345</v>
      </c>
    </row>
    <row r="4" spans="1:7" x14ac:dyDescent="0.2">
      <c r="A4" s="84" t="s">
        <v>216</v>
      </c>
      <c r="B4" s="85">
        <v>-790.5</v>
      </c>
      <c r="C4" s="85">
        <v>15965</v>
      </c>
      <c r="D4" s="85">
        <v>1</v>
      </c>
      <c r="E4" s="85">
        <v>-790.5</v>
      </c>
      <c r="F4" s="85">
        <v>15965</v>
      </c>
      <c r="G4" s="85">
        <v>15965</v>
      </c>
    </row>
    <row r="5" spans="1:7" x14ac:dyDescent="0.2">
      <c r="A5" s="84" t="s">
        <v>174</v>
      </c>
      <c r="B5" s="85">
        <v>-147.70000000000027</v>
      </c>
      <c r="C5" s="85">
        <v>1343.1</v>
      </c>
      <c r="D5" s="85">
        <v>3</v>
      </c>
      <c r="E5" s="85">
        <v>-443.10000000000082</v>
      </c>
      <c r="F5" s="85">
        <v>4029.2999999999997</v>
      </c>
      <c r="G5" s="85">
        <v>19994.3</v>
      </c>
    </row>
    <row r="6" spans="1:7" x14ac:dyDescent="0.2">
      <c r="A6" s="84" t="s">
        <v>317</v>
      </c>
      <c r="B6" s="85">
        <v>-52</v>
      </c>
      <c r="C6" s="85">
        <v>4775</v>
      </c>
      <c r="D6" s="85">
        <v>5</v>
      </c>
      <c r="E6" s="85">
        <v>-260</v>
      </c>
      <c r="F6" s="85">
        <v>23875</v>
      </c>
      <c r="G6" s="85">
        <v>43869.3</v>
      </c>
    </row>
    <row r="7" spans="1:7" x14ac:dyDescent="0.2">
      <c r="A7" s="84" t="s">
        <v>191</v>
      </c>
      <c r="B7" s="85">
        <v>-115.5</v>
      </c>
      <c r="C7" s="85">
        <v>3206.5</v>
      </c>
      <c r="D7" s="85">
        <v>2</v>
      </c>
      <c r="E7" s="85">
        <v>-231</v>
      </c>
      <c r="F7" s="85">
        <v>6413</v>
      </c>
      <c r="G7" s="85">
        <v>50282.3</v>
      </c>
    </row>
    <row r="8" spans="1:7" x14ac:dyDescent="0.2">
      <c r="A8" s="83" t="s">
        <v>91</v>
      </c>
      <c r="B8" s="81">
        <v>-93</v>
      </c>
      <c r="C8" s="81">
        <v>2807</v>
      </c>
      <c r="D8" s="81">
        <v>2</v>
      </c>
      <c r="E8" s="81">
        <v>-186</v>
      </c>
      <c r="F8" s="81">
        <v>5614</v>
      </c>
      <c r="G8" s="81">
        <v>55896.3</v>
      </c>
    </row>
    <row r="9" spans="1:7" x14ac:dyDescent="0.2">
      <c r="A9" s="83" t="s">
        <v>219</v>
      </c>
      <c r="B9" s="81">
        <v>-161</v>
      </c>
      <c r="C9" s="81">
        <v>2859</v>
      </c>
      <c r="D9" s="81">
        <v>1</v>
      </c>
      <c r="E9" s="81">
        <v>-161</v>
      </c>
      <c r="F9" s="81">
        <v>2859</v>
      </c>
      <c r="G9" s="81">
        <v>58755.3</v>
      </c>
    </row>
    <row r="10" spans="1:7" x14ac:dyDescent="0.2">
      <c r="A10" s="83" t="s">
        <v>162</v>
      </c>
      <c r="B10" s="81">
        <v>-44.800000000000182</v>
      </c>
      <c r="C10" s="81">
        <v>2225.1999999999998</v>
      </c>
      <c r="D10" s="81">
        <v>2</v>
      </c>
      <c r="E10" s="81">
        <v>-89.600000000000364</v>
      </c>
      <c r="F10" s="81">
        <v>4450.3999999999996</v>
      </c>
      <c r="G10" s="81">
        <v>63205.700000000004</v>
      </c>
    </row>
    <row r="11" spans="1:7" x14ac:dyDescent="0.2">
      <c r="A11" s="83" t="s">
        <v>223</v>
      </c>
      <c r="B11" s="81">
        <v>-83.5</v>
      </c>
      <c r="C11" s="81">
        <v>1236.5</v>
      </c>
      <c r="D11" s="81">
        <v>1</v>
      </c>
      <c r="E11" s="81">
        <v>-83.5</v>
      </c>
      <c r="F11" s="81">
        <v>1236.5</v>
      </c>
      <c r="G11" s="81">
        <v>64442.200000000004</v>
      </c>
    </row>
    <row r="12" spans="1:7" x14ac:dyDescent="0.2">
      <c r="A12" s="83" t="s">
        <v>112</v>
      </c>
      <c r="B12" s="81">
        <v>-39.5</v>
      </c>
      <c r="C12" s="81">
        <v>5224.5</v>
      </c>
      <c r="D12" s="81">
        <v>1</v>
      </c>
      <c r="E12" s="81">
        <v>-39.5</v>
      </c>
      <c r="F12" s="81">
        <v>5224.5</v>
      </c>
      <c r="G12" s="81">
        <v>69666.700000000012</v>
      </c>
    </row>
    <row r="13" spans="1:7" x14ac:dyDescent="0.2">
      <c r="A13" s="83" t="s">
        <v>220</v>
      </c>
      <c r="B13" s="81">
        <v>-8.5</v>
      </c>
      <c r="C13" s="81">
        <v>1714.5</v>
      </c>
      <c r="D13" s="81">
        <v>4</v>
      </c>
      <c r="E13" s="81">
        <v>-34</v>
      </c>
      <c r="F13" s="81">
        <v>6858</v>
      </c>
      <c r="G13" s="81">
        <v>76524.700000000012</v>
      </c>
    </row>
    <row r="14" spans="1:7" x14ac:dyDescent="0.2">
      <c r="A14" s="83" t="s">
        <v>79</v>
      </c>
      <c r="B14" s="81">
        <v>-29.799999999999955</v>
      </c>
      <c r="C14" s="81">
        <v>1158.8</v>
      </c>
      <c r="D14" s="81">
        <v>1</v>
      </c>
      <c r="E14" s="81">
        <v>-29.799999999999955</v>
      </c>
      <c r="F14" s="81">
        <v>1158.8</v>
      </c>
      <c r="G14" s="81">
        <v>77683.500000000015</v>
      </c>
    </row>
    <row r="15" spans="1:7" x14ac:dyDescent="0.2">
      <c r="A15" s="83" t="s">
        <v>244</v>
      </c>
      <c r="B15" s="81">
        <v>-4.9499999999999886</v>
      </c>
      <c r="C15" s="81">
        <v>325.05</v>
      </c>
      <c r="D15" s="81">
        <v>5</v>
      </c>
      <c r="E15" s="81">
        <v>-24.749999999999943</v>
      </c>
      <c r="F15" s="81">
        <v>1625.25</v>
      </c>
      <c r="G15" s="81">
        <v>79308.750000000015</v>
      </c>
    </row>
    <row r="16" spans="1:7" x14ac:dyDescent="0.2">
      <c r="A16" s="83" t="s">
        <v>215</v>
      </c>
      <c r="B16" s="81">
        <v>173</v>
      </c>
      <c r="C16" s="81">
        <v>5894</v>
      </c>
      <c r="D16" s="81">
        <v>0</v>
      </c>
      <c r="E16" s="81">
        <v>0</v>
      </c>
      <c r="F16" s="81">
        <v>0</v>
      </c>
      <c r="G16" s="81">
        <v>79308.750000000015</v>
      </c>
    </row>
    <row r="17" spans="1:7" x14ac:dyDescent="0.2">
      <c r="A17" s="83" t="s">
        <v>161</v>
      </c>
      <c r="B17" s="81">
        <v>616.50000000000045</v>
      </c>
      <c r="C17" s="81">
        <v>4128.5</v>
      </c>
      <c r="D17" s="81">
        <v>0</v>
      </c>
      <c r="E17" s="81">
        <v>0</v>
      </c>
      <c r="F17" s="81">
        <v>0</v>
      </c>
      <c r="G17" s="81">
        <v>79308.750000000015</v>
      </c>
    </row>
    <row r="18" spans="1:7" x14ac:dyDescent="0.2">
      <c r="A18" s="83" t="s">
        <v>237</v>
      </c>
      <c r="B18" s="81">
        <v>259.09999999999991</v>
      </c>
      <c r="C18" s="81">
        <v>1661.6</v>
      </c>
      <c r="D18" s="81">
        <v>0</v>
      </c>
      <c r="E18" s="81">
        <v>0</v>
      </c>
      <c r="F18" s="81">
        <v>0</v>
      </c>
      <c r="G18" s="81">
        <v>79308.750000000015</v>
      </c>
    </row>
    <row r="19" spans="1:7" x14ac:dyDescent="0.2">
      <c r="A19" s="83" t="s">
        <v>291</v>
      </c>
      <c r="B19" s="81">
        <v>43</v>
      </c>
      <c r="C19" s="81">
        <v>2740</v>
      </c>
      <c r="D19" s="81">
        <v>0</v>
      </c>
      <c r="E19" s="81">
        <v>0</v>
      </c>
      <c r="F19" s="81">
        <v>0</v>
      </c>
      <c r="G19" s="81">
        <v>79308.750000000015</v>
      </c>
    </row>
    <row r="20" spans="1:7" x14ac:dyDescent="0.2">
      <c r="A20" s="83" t="s">
        <v>89</v>
      </c>
      <c r="B20" s="81">
        <v>75</v>
      </c>
      <c r="C20" s="81">
        <v>1980</v>
      </c>
      <c r="D20" s="81">
        <v>0</v>
      </c>
      <c r="E20" s="81">
        <v>0</v>
      </c>
      <c r="F20" s="81">
        <v>0</v>
      </c>
      <c r="G20" s="81">
        <v>79308.750000000015</v>
      </c>
    </row>
    <row r="21" spans="1:7" x14ac:dyDescent="0.2">
      <c r="A21" s="83" t="s">
        <v>69</v>
      </c>
      <c r="B21" s="81">
        <v>5.8999999999999773</v>
      </c>
      <c r="C21" s="81">
        <v>571.19999999999993</v>
      </c>
      <c r="D21" s="81">
        <v>1</v>
      </c>
      <c r="E21" s="81">
        <v>5.8999999999999773</v>
      </c>
      <c r="F21" s="81">
        <v>571.19999999999993</v>
      </c>
      <c r="G21" s="81">
        <v>79879.950000000012</v>
      </c>
    </row>
    <row r="22" spans="1:7" x14ac:dyDescent="0.2">
      <c r="A22" s="83" t="s">
        <v>240</v>
      </c>
      <c r="B22" s="81">
        <v>17.199999999999932</v>
      </c>
      <c r="C22" s="81">
        <v>966.5</v>
      </c>
      <c r="D22" s="81">
        <v>2</v>
      </c>
      <c r="E22" s="81">
        <v>34.399999999999864</v>
      </c>
      <c r="F22" s="81">
        <v>1933</v>
      </c>
      <c r="G22" s="81">
        <v>81812.950000000012</v>
      </c>
    </row>
    <row r="23" spans="1:7" x14ac:dyDescent="0.2">
      <c r="A23" s="83" t="s">
        <v>156</v>
      </c>
      <c r="B23" s="81">
        <v>78</v>
      </c>
      <c r="C23" s="81">
        <v>938</v>
      </c>
      <c r="D23" s="81">
        <v>1</v>
      </c>
      <c r="E23" s="81">
        <v>78</v>
      </c>
      <c r="F23" s="81">
        <v>938</v>
      </c>
      <c r="G23" s="81">
        <v>82750.950000000012</v>
      </c>
    </row>
    <row r="24" spans="1:7" x14ac:dyDescent="0.2">
      <c r="A24" s="83" t="s">
        <v>45</v>
      </c>
      <c r="B24" s="81">
        <v>81</v>
      </c>
      <c r="C24" s="81">
        <v>663</v>
      </c>
      <c r="D24" s="81">
        <v>1</v>
      </c>
      <c r="E24" s="81">
        <v>81</v>
      </c>
      <c r="F24" s="81">
        <v>663</v>
      </c>
      <c r="G24" s="81">
        <v>83413.950000000012</v>
      </c>
    </row>
    <row r="25" spans="1:7" x14ac:dyDescent="0.2">
      <c r="A25" s="83" t="s">
        <v>167</v>
      </c>
      <c r="B25" s="81">
        <v>88</v>
      </c>
      <c r="C25" s="81">
        <v>4937.5</v>
      </c>
      <c r="D25" s="81">
        <v>1</v>
      </c>
      <c r="E25" s="81">
        <v>88</v>
      </c>
      <c r="F25" s="81">
        <v>4937.5</v>
      </c>
      <c r="G25" s="81">
        <v>88351.450000000012</v>
      </c>
    </row>
    <row r="26" spans="1:7" x14ac:dyDescent="0.2">
      <c r="A26" s="83" t="s">
        <v>261</v>
      </c>
      <c r="B26" s="81">
        <v>96.999999999999545</v>
      </c>
      <c r="C26" s="81">
        <v>3886.5</v>
      </c>
      <c r="D26" s="81">
        <v>1</v>
      </c>
      <c r="E26" s="81">
        <v>96.999999999999545</v>
      </c>
      <c r="F26" s="81">
        <v>3886.5</v>
      </c>
      <c r="G26" s="81">
        <v>92237.950000000012</v>
      </c>
    </row>
    <row r="27" spans="1:7" x14ac:dyDescent="0.2">
      <c r="A27" s="83" t="s">
        <v>107</v>
      </c>
      <c r="B27" s="81">
        <v>50.700000000000045</v>
      </c>
      <c r="C27" s="81">
        <v>769.9</v>
      </c>
      <c r="D27" s="81">
        <v>2</v>
      </c>
      <c r="E27" s="81">
        <v>101.40000000000009</v>
      </c>
      <c r="F27" s="81">
        <v>1539.8</v>
      </c>
      <c r="G27" s="81">
        <v>93777.750000000015</v>
      </c>
    </row>
    <row r="28" spans="1:7" x14ac:dyDescent="0.2">
      <c r="A28" s="83" t="s">
        <v>50</v>
      </c>
      <c r="B28" s="81">
        <v>30.100000000000136</v>
      </c>
      <c r="C28" s="81">
        <v>796.7</v>
      </c>
      <c r="D28" s="81">
        <v>5</v>
      </c>
      <c r="E28" s="81">
        <v>150.50000000000068</v>
      </c>
      <c r="F28" s="81">
        <v>3983.5</v>
      </c>
      <c r="G28" s="81">
        <v>97761.250000000015</v>
      </c>
    </row>
    <row r="29" spans="1:7" x14ac:dyDescent="0.2">
      <c r="A29" s="83" t="s">
        <v>214</v>
      </c>
      <c r="B29" s="81">
        <v>172</v>
      </c>
      <c r="C29" s="81">
        <v>3025</v>
      </c>
      <c r="D29" s="81">
        <v>1</v>
      </c>
      <c r="E29" s="81">
        <v>172</v>
      </c>
      <c r="F29" s="81">
        <v>3025</v>
      </c>
      <c r="G29" s="81">
        <v>100786.25000000001</v>
      </c>
    </row>
    <row r="30" spans="1:7" x14ac:dyDescent="0.2">
      <c r="A30" s="83" t="s">
        <v>269</v>
      </c>
      <c r="B30" s="81">
        <v>62.399999999999977</v>
      </c>
      <c r="C30" s="81">
        <v>493.9</v>
      </c>
      <c r="D30" s="81">
        <v>3</v>
      </c>
      <c r="E30" s="81">
        <v>187.19999999999993</v>
      </c>
      <c r="F30" s="81">
        <v>1481.6999999999998</v>
      </c>
      <c r="G30" s="81">
        <v>102267.95000000001</v>
      </c>
    </row>
    <row r="31" spans="1:7" x14ac:dyDescent="0.2">
      <c r="A31" s="83" t="s">
        <v>308</v>
      </c>
      <c r="B31" s="81">
        <v>33.100000000000023</v>
      </c>
      <c r="C31" s="81">
        <v>363.5</v>
      </c>
      <c r="D31" s="81">
        <v>7</v>
      </c>
      <c r="E31" s="81">
        <v>231.70000000000016</v>
      </c>
      <c r="F31" s="81">
        <v>2544.5</v>
      </c>
      <c r="G31" s="81">
        <v>104812.45000000001</v>
      </c>
    </row>
    <row r="32" spans="1:7" x14ac:dyDescent="0.2">
      <c r="A32" s="83" t="s">
        <v>73</v>
      </c>
      <c r="B32" s="81">
        <v>103.39999999999998</v>
      </c>
      <c r="C32" s="81">
        <v>1097.8</v>
      </c>
      <c r="D32" s="81">
        <v>3</v>
      </c>
      <c r="E32" s="81">
        <v>310.19999999999993</v>
      </c>
      <c r="F32" s="81">
        <v>3293.3999999999996</v>
      </c>
      <c r="G32" s="81">
        <v>108105.85</v>
      </c>
    </row>
    <row r="33" spans="1:7" x14ac:dyDescent="0.2">
      <c r="A33" s="83" t="s">
        <v>260</v>
      </c>
      <c r="B33" s="81">
        <v>165.00000000000091</v>
      </c>
      <c r="C33" s="81">
        <v>3588.0000000000005</v>
      </c>
      <c r="D33" s="81">
        <v>2</v>
      </c>
      <c r="E33" s="81">
        <v>330.00000000000182</v>
      </c>
      <c r="F33" s="81">
        <v>7176.0000000000009</v>
      </c>
      <c r="G33" s="81">
        <v>115281.85</v>
      </c>
    </row>
    <row r="34" spans="1:7" x14ac:dyDescent="0.2">
      <c r="A34" s="83" t="s">
        <v>44</v>
      </c>
      <c r="B34" s="81">
        <v>505.09999999999991</v>
      </c>
      <c r="C34" s="81">
        <v>3004.1</v>
      </c>
      <c r="D34" s="81">
        <v>1</v>
      </c>
      <c r="E34" s="81">
        <v>505.09999999999991</v>
      </c>
      <c r="F34" s="81">
        <v>3004.1</v>
      </c>
      <c r="G34" s="81">
        <v>118285.95000000001</v>
      </c>
    </row>
    <row r="35" spans="1:7" x14ac:dyDescent="0.2">
      <c r="A35" s="83" t="s">
        <v>201</v>
      </c>
      <c r="B35" s="81">
        <v>254</v>
      </c>
      <c r="C35" s="81">
        <v>1942</v>
      </c>
      <c r="D35" s="81">
        <v>2</v>
      </c>
      <c r="E35" s="81">
        <v>508</v>
      </c>
      <c r="F35" s="81">
        <v>3884</v>
      </c>
      <c r="G35" s="81">
        <v>122169.95000000001</v>
      </c>
    </row>
    <row r="36" spans="1:7" x14ac:dyDescent="0.2">
      <c r="A36" s="83" t="s">
        <v>254</v>
      </c>
      <c r="B36" s="81">
        <v>286.10000000000036</v>
      </c>
      <c r="C36" s="81">
        <v>2238.6000000000004</v>
      </c>
      <c r="D36" s="81">
        <v>2</v>
      </c>
      <c r="E36" s="81">
        <v>572.20000000000073</v>
      </c>
      <c r="F36" s="81">
        <v>4477.2000000000007</v>
      </c>
      <c r="G36" s="81">
        <v>126647.15000000001</v>
      </c>
    </row>
    <row r="37" spans="1:7" x14ac:dyDescent="0.2">
      <c r="A37" s="83" t="s">
        <v>235</v>
      </c>
      <c r="B37" s="81">
        <v>376</v>
      </c>
      <c r="C37" s="81">
        <v>4171</v>
      </c>
      <c r="D37" s="81">
        <v>2</v>
      </c>
      <c r="E37" s="81">
        <v>752</v>
      </c>
      <c r="F37" s="81">
        <v>8342</v>
      </c>
      <c r="G37" s="81">
        <v>134989.15000000002</v>
      </c>
    </row>
    <row r="38" spans="1:7" x14ac:dyDescent="0.2">
      <c r="A38" s="83" t="s">
        <v>270</v>
      </c>
      <c r="B38" s="81">
        <v>390.40000000000009</v>
      </c>
      <c r="C38" s="81">
        <v>2244</v>
      </c>
      <c r="D38" s="81">
        <v>2</v>
      </c>
      <c r="E38" s="81">
        <v>780.80000000000018</v>
      </c>
      <c r="F38" s="81">
        <v>4488</v>
      </c>
      <c r="G38" s="81">
        <v>139477.15000000002</v>
      </c>
    </row>
    <row r="39" spans="1:7" x14ac:dyDescent="0.2">
      <c r="A39" s="83" t="s">
        <v>100</v>
      </c>
      <c r="B39" s="81">
        <v>892</v>
      </c>
      <c r="C39" s="81">
        <v>20578</v>
      </c>
      <c r="D39" s="81">
        <v>1</v>
      </c>
      <c r="E39" s="81">
        <v>892</v>
      </c>
      <c r="F39" s="81">
        <v>20578</v>
      </c>
      <c r="G39" s="81">
        <v>160055.15000000002</v>
      </c>
    </row>
    <row r="40" spans="1:7" x14ac:dyDescent="0.2">
      <c r="A40" s="83" t="s">
        <v>268</v>
      </c>
      <c r="B40" s="81">
        <v>70.800000000000011</v>
      </c>
      <c r="C40" s="81">
        <v>512.6</v>
      </c>
      <c r="D40" s="81">
        <v>14</v>
      </c>
      <c r="E40" s="81">
        <v>991.20000000000016</v>
      </c>
      <c r="F40" s="81">
        <v>7176.4000000000005</v>
      </c>
      <c r="G40" s="81">
        <v>167231.55000000002</v>
      </c>
    </row>
    <row r="41" spans="1:7" x14ac:dyDescent="0.2">
      <c r="A41" s="83" t="s">
        <v>208</v>
      </c>
      <c r="B41" s="81">
        <v>126.40000000000009</v>
      </c>
      <c r="C41" s="81">
        <v>1208.2</v>
      </c>
      <c r="D41" s="81">
        <v>13</v>
      </c>
      <c r="E41" s="81">
        <v>1643.2000000000012</v>
      </c>
      <c r="F41" s="81">
        <v>15706.6</v>
      </c>
      <c r="G41" s="81">
        <v>182938.15000000002</v>
      </c>
    </row>
    <row r="42" spans="1:7" x14ac:dyDescent="0.2">
      <c r="A42" s="83" t="s">
        <v>95</v>
      </c>
      <c r="B42" s="81">
        <v>83</v>
      </c>
      <c r="C42" s="81">
        <v>1743</v>
      </c>
      <c r="D42" s="81">
        <v>20</v>
      </c>
      <c r="E42" s="81">
        <v>1660</v>
      </c>
      <c r="F42" s="81">
        <v>34860</v>
      </c>
      <c r="G42" s="81">
        <v>217798.15000000002</v>
      </c>
    </row>
    <row r="43" spans="1:7" x14ac:dyDescent="0.2">
      <c r="A43" s="83" t="s">
        <v>149</v>
      </c>
      <c r="B43" s="81">
        <v>528.5</v>
      </c>
      <c r="C43" s="81">
        <v>4900</v>
      </c>
      <c r="D43" s="81">
        <v>6</v>
      </c>
      <c r="E43" s="81">
        <v>3171</v>
      </c>
      <c r="F43" s="81">
        <v>29400</v>
      </c>
      <c r="G43" s="81">
        <v>247198.15000000002</v>
      </c>
    </row>
    <row r="44" spans="1:7" x14ac:dyDescent="0.2">
      <c r="A44" s="83" t="s">
        <v>253</v>
      </c>
      <c r="B44" s="81">
        <v>400.69999999999982</v>
      </c>
      <c r="C44" s="81">
        <v>2450.6999999999998</v>
      </c>
      <c r="D44" s="81">
        <v>17</v>
      </c>
      <c r="E44" s="81">
        <v>6811.8999999999969</v>
      </c>
      <c r="F44" s="81">
        <v>41661.899999999994</v>
      </c>
      <c r="G44" s="81">
        <v>288860.05000000005</v>
      </c>
    </row>
    <row r="45" spans="1:7" x14ac:dyDescent="0.2">
      <c r="A45" s="83" t="s">
        <v>338</v>
      </c>
      <c r="B45" s="81">
        <v>4492.6500000000015</v>
      </c>
      <c r="C45" s="81">
        <v>126333.95000000001</v>
      </c>
      <c r="D45" s="81">
        <v>138</v>
      </c>
      <c r="E45" s="81">
        <v>17781.95</v>
      </c>
      <c r="F45" s="81">
        <v>288860.05000000005</v>
      </c>
      <c r="G45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1"/>
  <sheetViews>
    <sheetView workbookViewId="0">
      <selection activeCell="F42" sqref="F42"/>
    </sheetView>
  </sheetViews>
  <sheetFormatPr defaultRowHeight="12.75" x14ac:dyDescent="0.2"/>
  <sheetData>
    <row r="1" spans="1:2" x14ac:dyDescent="0.2">
      <c r="A1" t="s">
        <v>40</v>
      </c>
      <c r="B1" t="s">
        <v>41</v>
      </c>
    </row>
    <row r="2" spans="1:2" x14ac:dyDescent="0.2">
      <c r="A2" t="s">
        <v>42</v>
      </c>
      <c r="B2">
        <v>1</v>
      </c>
    </row>
    <row r="3" spans="1:2" x14ac:dyDescent="0.2">
      <c r="A3" t="s">
        <v>43</v>
      </c>
      <c r="B3">
        <v>10</v>
      </c>
    </row>
    <row r="4" spans="1:2" x14ac:dyDescent="0.2">
      <c r="A4" t="s">
        <v>44</v>
      </c>
      <c r="B4">
        <v>100</v>
      </c>
    </row>
    <row r="5" spans="1:2" x14ac:dyDescent="0.2">
      <c r="A5" t="s">
        <v>45</v>
      </c>
      <c r="B5">
        <v>10</v>
      </c>
    </row>
    <row r="6" spans="1:2" x14ac:dyDescent="0.2">
      <c r="A6" t="s">
        <v>46</v>
      </c>
      <c r="B6">
        <v>1</v>
      </c>
    </row>
    <row r="7" spans="1:2" x14ac:dyDescent="0.2">
      <c r="A7" t="s">
        <v>47</v>
      </c>
      <c r="B7">
        <v>1</v>
      </c>
    </row>
    <row r="8" spans="1:2" x14ac:dyDescent="0.2">
      <c r="A8" t="s">
        <v>48</v>
      </c>
      <c r="B8">
        <v>10</v>
      </c>
    </row>
    <row r="9" spans="1:2" x14ac:dyDescent="0.2">
      <c r="A9" t="s">
        <v>49</v>
      </c>
      <c r="B9">
        <v>1</v>
      </c>
    </row>
    <row r="10" spans="1:2" x14ac:dyDescent="0.2">
      <c r="A10" t="s">
        <v>50</v>
      </c>
      <c r="B10">
        <v>10</v>
      </c>
    </row>
    <row r="11" spans="1:2" x14ac:dyDescent="0.2">
      <c r="A11" t="s">
        <v>51</v>
      </c>
      <c r="B11">
        <v>1</v>
      </c>
    </row>
    <row r="12" spans="1:2" x14ac:dyDescent="0.2">
      <c r="A12" t="s">
        <v>52</v>
      </c>
      <c r="B12">
        <v>100</v>
      </c>
    </row>
    <row r="13" spans="1:2" x14ac:dyDescent="0.2">
      <c r="A13" t="s">
        <v>53</v>
      </c>
      <c r="B13">
        <v>1</v>
      </c>
    </row>
    <row r="14" spans="1:2" x14ac:dyDescent="0.2">
      <c r="A14" t="s">
        <v>54</v>
      </c>
      <c r="B14">
        <v>10</v>
      </c>
    </row>
    <row r="15" spans="1:2" x14ac:dyDescent="0.2">
      <c r="A15" t="s">
        <v>55</v>
      </c>
      <c r="B15">
        <v>10</v>
      </c>
    </row>
    <row r="16" spans="1:2" x14ac:dyDescent="0.2">
      <c r="A16" t="s">
        <v>56</v>
      </c>
      <c r="B16">
        <v>1000</v>
      </c>
    </row>
    <row r="17" spans="1:2" x14ac:dyDescent="0.2">
      <c r="A17" t="s">
        <v>57</v>
      </c>
      <c r="B17">
        <v>1000</v>
      </c>
    </row>
    <row r="18" spans="1:2" x14ac:dyDescent="0.2">
      <c r="A18" t="s">
        <v>58</v>
      </c>
      <c r="B18">
        <v>1</v>
      </c>
    </row>
    <row r="19" spans="1:2" x14ac:dyDescent="0.2">
      <c r="A19" t="s">
        <v>59</v>
      </c>
      <c r="B19">
        <v>1</v>
      </c>
    </row>
    <row r="20" spans="1:2" x14ac:dyDescent="0.2">
      <c r="A20" t="s">
        <v>60</v>
      </c>
      <c r="B20">
        <v>1</v>
      </c>
    </row>
    <row r="21" spans="1:2" x14ac:dyDescent="0.2">
      <c r="A21" t="s">
        <v>61</v>
      </c>
      <c r="B21">
        <v>1</v>
      </c>
    </row>
    <row r="22" spans="1:2" x14ac:dyDescent="0.2">
      <c r="A22" t="s">
        <v>62</v>
      </c>
      <c r="B22">
        <v>1</v>
      </c>
    </row>
    <row r="23" spans="1:2" x14ac:dyDescent="0.2">
      <c r="A23" t="s">
        <v>63</v>
      </c>
      <c r="B23">
        <v>1</v>
      </c>
    </row>
    <row r="24" spans="1:2" x14ac:dyDescent="0.2">
      <c r="A24" t="s">
        <v>64</v>
      </c>
      <c r="B24">
        <v>100</v>
      </c>
    </row>
    <row r="25" spans="1:2" x14ac:dyDescent="0.2">
      <c r="A25" t="s">
        <v>65</v>
      </c>
      <c r="B25">
        <v>100</v>
      </c>
    </row>
    <row r="26" spans="1:2" x14ac:dyDescent="0.2">
      <c r="A26" t="s">
        <v>66</v>
      </c>
      <c r="B26">
        <v>100</v>
      </c>
    </row>
    <row r="27" spans="1:2" x14ac:dyDescent="0.2">
      <c r="A27" t="s">
        <v>67</v>
      </c>
      <c r="B27">
        <v>1</v>
      </c>
    </row>
    <row r="28" spans="1:2" x14ac:dyDescent="0.2">
      <c r="A28" t="s">
        <v>68</v>
      </c>
      <c r="B28">
        <v>10</v>
      </c>
    </row>
    <row r="29" spans="1:2" x14ac:dyDescent="0.2">
      <c r="A29" s="11" t="s">
        <v>69</v>
      </c>
      <c r="B29">
        <v>100</v>
      </c>
    </row>
    <row r="30" spans="1:2" x14ac:dyDescent="0.2">
      <c r="A30" t="s">
        <v>70</v>
      </c>
      <c r="B30">
        <v>10</v>
      </c>
    </row>
    <row r="31" spans="1:2" x14ac:dyDescent="0.2">
      <c r="A31" t="s">
        <v>71</v>
      </c>
      <c r="B31">
        <v>100</v>
      </c>
    </row>
    <row r="32" spans="1:2" x14ac:dyDescent="0.2">
      <c r="A32" t="s">
        <v>72</v>
      </c>
      <c r="B32">
        <v>1</v>
      </c>
    </row>
    <row r="33" spans="1:2" x14ac:dyDescent="0.2">
      <c r="A33" t="s">
        <v>73</v>
      </c>
      <c r="B33">
        <v>1</v>
      </c>
    </row>
    <row r="34" spans="1:2" x14ac:dyDescent="0.2">
      <c r="A34" t="s">
        <v>74</v>
      </c>
      <c r="B34">
        <v>1</v>
      </c>
    </row>
    <row r="35" spans="1:2" x14ac:dyDescent="0.2">
      <c r="A35" t="s">
        <v>75</v>
      </c>
      <c r="B35">
        <v>100</v>
      </c>
    </row>
    <row r="36" spans="1:2" x14ac:dyDescent="0.2">
      <c r="A36" t="s">
        <v>76</v>
      </c>
      <c r="B36">
        <v>100</v>
      </c>
    </row>
    <row r="37" spans="1:2" x14ac:dyDescent="0.2">
      <c r="A37" t="s">
        <v>77</v>
      </c>
      <c r="B37">
        <v>100</v>
      </c>
    </row>
    <row r="38" spans="1:2" x14ac:dyDescent="0.2">
      <c r="A38" t="s">
        <v>78</v>
      </c>
      <c r="B38">
        <v>1</v>
      </c>
    </row>
    <row r="39" spans="1:2" x14ac:dyDescent="0.2">
      <c r="A39" t="s">
        <v>79</v>
      </c>
      <c r="B39">
        <v>10</v>
      </c>
    </row>
    <row r="40" spans="1:2" x14ac:dyDescent="0.2">
      <c r="A40" t="s">
        <v>80</v>
      </c>
      <c r="B40">
        <v>1000</v>
      </c>
    </row>
    <row r="41" spans="1:2" x14ac:dyDescent="0.2">
      <c r="A41" t="s">
        <v>81</v>
      </c>
      <c r="B41">
        <v>1</v>
      </c>
    </row>
    <row r="42" spans="1:2" x14ac:dyDescent="0.2">
      <c r="A42" t="s">
        <v>82</v>
      </c>
      <c r="B42">
        <v>1</v>
      </c>
    </row>
    <row r="43" spans="1:2" x14ac:dyDescent="0.2">
      <c r="A43" t="s">
        <v>83</v>
      </c>
      <c r="B43">
        <v>10</v>
      </c>
    </row>
    <row r="44" spans="1:2" x14ac:dyDescent="0.2">
      <c r="A44" t="s">
        <v>84</v>
      </c>
      <c r="B44">
        <v>1</v>
      </c>
    </row>
    <row r="45" spans="1:2" x14ac:dyDescent="0.2">
      <c r="A45" t="s">
        <v>85</v>
      </c>
      <c r="B45">
        <v>1</v>
      </c>
    </row>
    <row r="46" spans="1:2" x14ac:dyDescent="0.2">
      <c r="A46" t="s">
        <v>86</v>
      </c>
      <c r="B46">
        <v>1000</v>
      </c>
    </row>
    <row r="47" spans="1:2" x14ac:dyDescent="0.2">
      <c r="A47" t="s">
        <v>87</v>
      </c>
      <c r="B47">
        <v>1</v>
      </c>
    </row>
    <row r="48" spans="1:2" x14ac:dyDescent="0.2">
      <c r="A48" t="s">
        <v>88</v>
      </c>
      <c r="B48">
        <v>1</v>
      </c>
    </row>
    <row r="49" spans="1:2" x14ac:dyDescent="0.2">
      <c r="A49" t="s">
        <v>89</v>
      </c>
      <c r="B49">
        <v>10000</v>
      </c>
    </row>
    <row r="50" spans="1:2" x14ac:dyDescent="0.2">
      <c r="A50" t="s">
        <v>90</v>
      </c>
      <c r="B50">
        <v>100</v>
      </c>
    </row>
    <row r="51" spans="1:2" x14ac:dyDescent="0.2">
      <c r="A51" t="s">
        <v>91</v>
      </c>
      <c r="B51">
        <v>1</v>
      </c>
    </row>
    <row r="52" spans="1:2" x14ac:dyDescent="0.2">
      <c r="A52" t="s">
        <v>92</v>
      </c>
      <c r="B52">
        <v>10</v>
      </c>
    </row>
    <row r="53" spans="1:2" x14ac:dyDescent="0.2">
      <c r="A53" t="s">
        <v>93</v>
      </c>
      <c r="B53">
        <v>10</v>
      </c>
    </row>
    <row r="54" spans="1:2" x14ac:dyDescent="0.2">
      <c r="A54" t="s">
        <v>94</v>
      </c>
      <c r="B54">
        <v>10</v>
      </c>
    </row>
    <row r="55" spans="1:2" x14ac:dyDescent="0.2">
      <c r="A55" t="s">
        <v>95</v>
      </c>
      <c r="B55">
        <v>10</v>
      </c>
    </row>
    <row r="56" spans="1:2" x14ac:dyDescent="0.2">
      <c r="A56" t="s">
        <v>96</v>
      </c>
      <c r="B56">
        <v>10</v>
      </c>
    </row>
    <row r="57" spans="1:2" x14ac:dyDescent="0.2">
      <c r="A57" t="s">
        <v>97</v>
      </c>
      <c r="B57">
        <v>10</v>
      </c>
    </row>
    <row r="58" spans="1:2" x14ac:dyDescent="0.2">
      <c r="A58" t="s">
        <v>98</v>
      </c>
      <c r="B58">
        <v>1</v>
      </c>
    </row>
    <row r="59" spans="1:2" x14ac:dyDescent="0.2">
      <c r="A59" t="s">
        <v>99</v>
      </c>
      <c r="B59">
        <v>1</v>
      </c>
    </row>
    <row r="60" spans="1:2" x14ac:dyDescent="0.2">
      <c r="A60" t="s">
        <v>100</v>
      </c>
      <c r="B60">
        <v>1</v>
      </c>
    </row>
    <row r="61" spans="1:2" x14ac:dyDescent="0.2">
      <c r="A61" t="s">
        <v>101</v>
      </c>
      <c r="B61">
        <v>1</v>
      </c>
    </row>
    <row r="62" spans="1:2" x14ac:dyDescent="0.2">
      <c r="A62" t="s">
        <v>102</v>
      </c>
      <c r="B62">
        <v>10</v>
      </c>
    </row>
    <row r="63" spans="1:2" x14ac:dyDescent="0.2">
      <c r="A63" t="s">
        <v>103</v>
      </c>
      <c r="B63">
        <v>100000</v>
      </c>
    </row>
    <row r="64" spans="1:2" x14ac:dyDescent="0.2">
      <c r="A64" t="s">
        <v>104</v>
      </c>
      <c r="B64">
        <v>1</v>
      </c>
    </row>
    <row r="65" spans="1:2" x14ac:dyDescent="0.2">
      <c r="A65" t="s">
        <v>105</v>
      </c>
      <c r="B65">
        <v>1000</v>
      </c>
    </row>
    <row r="66" spans="1:2" x14ac:dyDescent="0.2">
      <c r="A66" t="s">
        <v>106</v>
      </c>
      <c r="B66">
        <v>100</v>
      </c>
    </row>
    <row r="67" spans="1:2" x14ac:dyDescent="0.2">
      <c r="A67" t="s">
        <v>107</v>
      </c>
      <c r="B67">
        <v>1000</v>
      </c>
    </row>
    <row r="68" spans="1:2" x14ac:dyDescent="0.2">
      <c r="A68" t="s">
        <v>108</v>
      </c>
      <c r="B68">
        <v>1</v>
      </c>
    </row>
    <row r="69" spans="1:2" x14ac:dyDescent="0.2">
      <c r="A69" t="s">
        <v>109</v>
      </c>
      <c r="B69">
        <v>1</v>
      </c>
    </row>
    <row r="70" spans="1:2" x14ac:dyDescent="0.2">
      <c r="A70" t="s">
        <v>110</v>
      </c>
      <c r="B70">
        <v>1</v>
      </c>
    </row>
    <row r="71" spans="1:2" x14ac:dyDescent="0.2">
      <c r="A71" t="s">
        <v>111</v>
      </c>
      <c r="B71">
        <v>1</v>
      </c>
    </row>
    <row r="72" spans="1:2" x14ac:dyDescent="0.2">
      <c r="A72" t="s">
        <v>112</v>
      </c>
      <c r="B72">
        <v>1000</v>
      </c>
    </row>
    <row r="73" spans="1:2" x14ac:dyDescent="0.2">
      <c r="A73" t="s">
        <v>113</v>
      </c>
      <c r="B73">
        <v>100</v>
      </c>
    </row>
    <row r="74" spans="1:2" x14ac:dyDescent="0.2">
      <c r="A74" t="s">
        <v>114</v>
      </c>
      <c r="B74">
        <v>100</v>
      </c>
    </row>
    <row r="75" spans="1:2" x14ac:dyDescent="0.2">
      <c r="A75" t="s">
        <v>115</v>
      </c>
      <c r="B75">
        <v>100</v>
      </c>
    </row>
    <row r="76" spans="1:2" x14ac:dyDescent="0.2">
      <c r="A76" t="s">
        <v>116</v>
      </c>
      <c r="B76">
        <v>100</v>
      </c>
    </row>
    <row r="77" spans="1:2" x14ac:dyDescent="0.2">
      <c r="A77" t="s">
        <v>117</v>
      </c>
      <c r="B77">
        <v>100</v>
      </c>
    </row>
    <row r="78" spans="1:2" x14ac:dyDescent="0.2">
      <c r="A78" t="s">
        <v>118</v>
      </c>
      <c r="B78">
        <v>10</v>
      </c>
    </row>
    <row r="79" spans="1:2" x14ac:dyDescent="0.2">
      <c r="A79" t="s">
        <v>119</v>
      </c>
      <c r="B79">
        <v>10</v>
      </c>
    </row>
    <row r="80" spans="1:2" x14ac:dyDescent="0.2">
      <c r="A80" t="s">
        <v>120</v>
      </c>
      <c r="B80">
        <v>10</v>
      </c>
    </row>
    <row r="81" spans="1:2" x14ac:dyDescent="0.2">
      <c r="A81" t="s">
        <v>121</v>
      </c>
      <c r="B81">
        <v>10</v>
      </c>
    </row>
    <row r="82" spans="1:2" x14ac:dyDescent="0.2">
      <c r="A82" t="s">
        <v>122</v>
      </c>
      <c r="B82">
        <v>10000</v>
      </c>
    </row>
    <row r="83" spans="1:2" x14ac:dyDescent="0.2">
      <c r="A83" t="s">
        <v>123</v>
      </c>
      <c r="B83">
        <v>10000</v>
      </c>
    </row>
    <row r="84" spans="1:2" x14ac:dyDescent="0.2">
      <c r="A84" t="s">
        <v>124</v>
      </c>
      <c r="B84">
        <v>10</v>
      </c>
    </row>
    <row r="85" spans="1:2" x14ac:dyDescent="0.2">
      <c r="A85" t="s">
        <v>125</v>
      </c>
      <c r="B85">
        <v>10</v>
      </c>
    </row>
    <row r="86" spans="1:2" x14ac:dyDescent="0.2">
      <c r="A86" t="s">
        <v>126</v>
      </c>
      <c r="B86">
        <v>100</v>
      </c>
    </row>
    <row r="87" spans="1:2" x14ac:dyDescent="0.2">
      <c r="A87" t="s">
        <v>127</v>
      </c>
      <c r="B87">
        <v>10</v>
      </c>
    </row>
    <row r="88" spans="1:2" x14ac:dyDescent="0.2">
      <c r="A88" t="s">
        <v>128</v>
      </c>
      <c r="B88">
        <v>1</v>
      </c>
    </row>
    <row r="89" spans="1:2" x14ac:dyDescent="0.2">
      <c r="A89" t="s">
        <v>129</v>
      </c>
      <c r="B89">
        <v>10</v>
      </c>
    </row>
    <row r="90" spans="1:2" x14ac:dyDescent="0.2">
      <c r="A90" t="s">
        <v>130</v>
      </c>
      <c r="B90">
        <v>1</v>
      </c>
    </row>
    <row r="91" spans="1:2" x14ac:dyDescent="0.2">
      <c r="A91" t="s">
        <v>131</v>
      </c>
      <c r="B91">
        <v>1</v>
      </c>
    </row>
    <row r="92" spans="1:2" x14ac:dyDescent="0.2">
      <c r="A92" t="s">
        <v>132</v>
      </c>
      <c r="B92">
        <v>1</v>
      </c>
    </row>
    <row r="93" spans="1:2" x14ac:dyDescent="0.2">
      <c r="A93" t="s">
        <v>133</v>
      </c>
      <c r="B93">
        <v>100</v>
      </c>
    </row>
    <row r="94" spans="1:2" x14ac:dyDescent="0.2">
      <c r="A94" t="s">
        <v>134</v>
      </c>
      <c r="B94">
        <v>100</v>
      </c>
    </row>
    <row r="95" spans="1:2" x14ac:dyDescent="0.2">
      <c r="A95" t="s">
        <v>135</v>
      </c>
      <c r="B95">
        <v>10</v>
      </c>
    </row>
    <row r="96" spans="1:2" x14ac:dyDescent="0.2">
      <c r="A96" t="s">
        <v>136</v>
      </c>
      <c r="B96">
        <v>10</v>
      </c>
    </row>
    <row r="97" spans="1:2" x14ac:dyDescent="0.2">
      <c r="A97" t="s">
        <v>137</v>
      </c>
      <c r="B97">
        <v>100</v>
      </c>
    </row>
    <row r="98" spans="1:2" x14ac:dyDescent="0.2">
      <c r="A98" t="s">
        <v>138</v>
      </c>
      <c r="B98">
        <v>100</v>
      </c>
    </row>
    <row r="99" spans="1:2" x14ac:dyDescent="0.2">
      <c r="A99" t="s">
        <v>139</v>
      </c>
      <c r="B99">
        <v>10</v>
      </c>
    </row>
    <row r="100" spans="1:2" x14ac:dyDescent="0.2">
      <c r="A100" t="s">
        <v>140</v>
      </c>
      <c r="B100">
        <v>1000</v>
      </c>
    </row>
    <row r="101" spans="1:2" x14ac:dyDescent="0.2">
      <c r="A101" t="s">
        <v>141</v>
      </c>
      <c r="B101">
        <v>10000</v>
      </c>
    </row>
    <row r="102" spans="1:2" x14ac:dyDescent="0.2">
      <c r="A102" t="s">
        <v>142</v>
      </c>
      <c r="B102">
        <v>10</v>
      </c>
    </row>
    <row r="103" spans="1:2" x14ac:dyDescent="0.2">
      <c r="A103" t="s">
        <v>143</v>
      </c>
      <c r="B103">
        <v>100</v>
      </c>
    </row>
    <row r="104" spans="1:2" x14ac:dyDescent="0.2">
      <c r="A104" t="s">
        <v>144</v>
      </c>
      <c r="B104">
        <v>10000</v>
      </c>
    </row>
    <row r="105" spans="1:2" x14ac:dyDescent="0.2">
      <c r="A105" t="s">
        <v>145</v>
      </c>
      <c r="B105">
        <v>10</v>
      </c>
    </row>
    <row r="106" spans="1:2" x14ac:dyDescent="0.2">
      <c r="A106" t="s">
        <v>146</v>
      </c>
      <c r="B106">
        <v>10</v>
      </c>
    </row>
    <row r="107" spans="1:2" x14ac:dyDescent="0.2">
      <c r="A107" t="s">
        <v>147</v>
      </c>
      <c r="B107">
        <v>10</v>
      </c>
    </row>
    <row r="108" spans="1:2" x14ac:dyDescent="0.2">
      <c r="A108" t="s">
        <v>148</v>
      </c>
      <c r="B108">
        <v>100</v>
      </c>
    </row>
    <row r="109" spans="1:2" x14ac:dyDescent="0.2">
      <c r="A109" t="s">
        <v>149</v>
      </c>
      <c r="B109">
        <v>1</v>
      </c>
    </row>
    <row r="110" spans="1:2" x14ac:dyDescent="0.2">
      <c r="A110" t="s">
        <v>150</v>
      </c>
      <c r="B110">
        <v>1</v>
      </c>
    </row>
    <row r="111" spans="1:2" x14ac:dyDescent="0.2">
      <c r="A111" t="s">
        <v>151</v>
      </c>
      <c r="B111">
        <v>1</v>
      </c>
    </row>
    <row r="112" spans="1:2" x14ac:dyDescent="0.2">
      <c r="A112" t="s">
        <v>152</v>
      </c>
      <c r="B112">
        <v>1</v>
      </c>
    </row>
    <row r="113" spans="1:2" x14ac:dyDescent="0.2">
      <c r="A113" t="s">
        <v>153</v>
      </c>
      <c r="B113">
        <v>100</v>
      </c>
    </row>
    <row r="114" spans="1:2" x14ac:dyDescent="0.2">
      <c r="A114" t="s">
        <v>154</v>
      </c>
      <c r="B114">
        <v>100</v>
      </c>
    </row>
    <row r="115" spans="1:2" x14ac:dyDescent="0.2">
      <c r="A115" t="s">
        <v>155</v>
      </c>
      <c r="B115">
        <v>10</v>
      </c>
    </row>
    <row r="116" spans="1:2" x14ac:dyDescent="0.2">
      <c r="A116" t="s">
        <v>156</v>
      </c>
      <c r="B116">
        <v>1</v>
      </c>
    </row>
    <row r="117" spans="1:2" x14ac:dyDescent="0.2">
      <c r="A117" t="s">
        <v>157</v>
      </c>
      <c r="B117">
        <v>100</v>
      </c>
    </row>
    <row r="118" spans="1:2" x14ac:dyDescent="0.2">
      <c r="A118" t="s">
        <v>158</v>
      </c>
      <c r="B118">
        <v>1</v>
      </c>
    </row>
    <row r="119" spans="1:2" x14ac:dyDescent="0.2">
      <c r="A119" t="s">
        <v>159</v>
      </c>
      <c r="B119">
        <v>1000</v>
      </c>
    </row>
    <row r="120" spans="1:2" x14ac:dyDescent="0.2">
      <c r="A120" t="s">
        <v>160</v>
      </c>
      <c r="B120">
        <v>1000</v>
      </c>
    </row>
    <row r="121" spans="1:2" x14ac:dyDescent="0.2">
      <c r="A121" t="s">
        <v>161</v>
      </c>
      <c r="B121">
        <v>100</v>
      </c>
    </row>
    <row r="122" spans="1:2" x14ac:dyDescent="0.2">
      <c r="A122" t="s">
        <v>162</v>
      </c>
      <c r="B122">
        <v>1</v>
      </c>
    </row>
    <row r="123" spans="1:2" x14ac:dyDescent="0.2">
      <c r="A123" t="s">
        <v>163</v>
      </c>
      <c r="B123">
        <v>1</v>
      </c>
    </row>
    <row r="124" spans="1:2" x14ac:dyDescent="0.2">
      <c r="A124" t="s">
        <v>164</v>
      </c>
      <c r="B124">
        <v>10</v>
      </c>
    </row>
    <row r="125" spans="1:2" x14ac:dyDescent="0.2">
      <c r="A125" t="s">
        <v>165</v>
      </c>
      <c r="B125">
        <v>10</v>
      </c>
    </row>
    <row r="126" spans="1:2" x14ac:dyDescent="0.2">
      <c r="A126" t="s">
        <v>166</v>
      </c>
      <c r="B126">
        <v>1</v>
      </c>
    </row>
    <row r="127" spans="1:2" x14ac:dyDescent="0.2">
      <c r="A127" t="s">
        <v>167</v>
      </c>
      <c r="B127">
        <v>1</v>
      </c>
    </row>
    <row r="128" spans="1:2" x14ac:dyDescent="0.2">
      <c r="A128" t="s">
        <v>168</v>
      </c>
      <c r="B128">
        <v>1</v>
      </c>
    </row>
    <row r="129" spans="1:2" x14ac:dyDescent="0.2">
      <c r="A129" t="s">
        <v>169</v>
      </c>
      <c r="B129">
        <v>1</v>
      </c>
    </row>
    <row r="130" spans="1:2" x14ac:dyDescent="0.2">
      <c r="A130" t="s">
        <v>170</v>
      </c>
      <c r="B130">
        <v>1</v>
      </c>
    </row>
    <row r="131" spans="1:2" x14ac:dyDescent="0.2">
      <c r="A131" t="s">
        <v>171</v>
      </c>
      <c r="B131">
        <v>100</v>
      </c>
    </row>
    <row r="132" spans="1:2" x14ac:dyDescent="0.2">
      <c r="A132" t="s">
        <v>172</v>
      </c>
      <c r="B132">
        <v>100</v>
      </c>
    </row>
    <row r="133" spans="1:2" x14ac:dyDescent="0.2">
      <c r="A133" t="s">
        <v>173</v>
      </c>
      <c r="B133">
        <v>100</v>
      </c>
    </row>
    <row r="134" spans="1:2" x14ac:dyDescent="0.2">
      <c r="A134" t="s">
        <v>174</v>
      </c>
      <c r="B134">
        <v>10</v>
      </c>
    </row>
    <row r="135" spans="1:2" x14ac:dyDescent="0.2">
      <c r="A135" t="s">
        <v>175</v>
      </c>
      <c r="B135">
        <v>1000</v>
      </c>
    </row>
    <row r="136" spans="1:2" x14ac:dyDescent="0.2">
      <c r="A136" t="s">
        <v>176</v>
      </c>
      <c r="B136">
        <v>1000</v>
      </c>
    </row>
    <row r="137" spans="1:2" x14ac:dyDescent="0.2">
      <c r="A137" t="s">
        <v>177</v>
      </c>
      <c r="B137">
        <v>10</v>
      </c>
    </row>
    <row r="138" spans="1:2" x14ac:dyDescent="0.2">
      <c r="A138" t="s">
        <v>178</v>
      </c>
      <c r="B138">
        <v>10000</v>
      </c>
    </row>
    <row r="139" spans="1:2" x14ac:dyDescent="0.2">
      <c r="A139" t="s">
        <v>179</v>
      </c>
      <c r="B139">
        <v>10000</v>
      </c>
    </row>
    <row r="140" spans="1:2" x14ac:dyDescent="0.2">
      <c r="A140" t="s">
        <v>180</v>
      </c>
      <c r="B140">
        <v>10000</v>
      </c>
    </row>
    <row r="141" spans="1:2" x14ac:dyDescent="0.2">
      <c r="A141" t="s">
        <v>181</v>
      </c>
      <c r="B141">
        <v>10000</v>
      </c>
    </row>
    <row r="142" spans="1:2" x14ac:dyDescent="0.2">
      <c r="A142" t="s">
        <v>182</v>
      </c>
      <c r="B142">
        <v>10000</v>
      </c>
    </row>
    <row r="143" spans="1:2" x14ac:dyDescent="0.2">
      <c r="A143" t="s">
        <v>183</v>
      </c>
      <c r="B143">
        <v>10000</v>
      </c>
    </row>
    <row r="144" spans="1:2" x14ac:dyDescent="0.2">
      <c r="A144" t="s">
        <v>184</v>
      </c>
      <c r="B144">
        <v>10000</v>
      </c>
    </row>
    <row r="145" spans="1:2" x14ac:dyDescent="0.2">
      <c r="A145" t="s">
        <v>185</v>
      </c>
      <c r="B145">
        <v>1</v>
      </c>
    </row>
    <row r="146" spans="1:2" x14ac:dyDescent="0.2">
      <c r="A146" t="s">
        <v>186</v>
      </c>
      <c r="B146">
        <v>1000</v>
      </c>
    </row>
    <row r="147" spans="1:2" x14ac:dyDescent="0.2">
      <c r="A147" t="s">
        <v>187</v>
      </c>
      <c r="B147">
        <v>1000</v>
      </c>
    </row>
    <row r="148" spans="1:2" x14ac:dyDescent="0.2">
      <c r="A148" t="s">
        <v>188</v>
      </c>
      <c r="B148">
        <v>10</v>
      </c>
    </row>
    <row r="149" spans="1:2" x14ac:dyDescent="0.2">
      <c r="A149" t="s">
        <v>189</v>
      </c>
      <c r="B149">
        <v>1</v>
      </c>
    </row>
    <row r="150" spans="1:2" x14ac:dyDescent="0.2">
      <c r="A150" t="s">
        <v>190</v>
      </c>
      <c r="B150">
        <v>10</v>
      </c>
    </row>
    <row r="151" spans="1:2" x14ac:dyDescent="0.2">
      <c r="A151" t="s">
        <v>191</v>
      </c>
      <c r="B151">
        <v>10</v>
      </c>
    </row>
    <row r="152" spans="1:2" x14ac:dyDescent="0.2">
      <c r="A152" t="s">
        <v>192</v>
      </c>
      <c r="B152">
        <v>1</v>
      </c>
    </row>
    <row r="153" spans="1:2" x14ac:dyDescent="0.2">
      <c r="A153" t="s">
        <v>193</v>
      </c>
      <c r="B153">
        <v>10</v>
      </c>
    </row>
    <row r="154" spans="1:2" x14ac:dyDescent="0.2">
      <c r="A154" t="s">
        <v>194</v>
      </c>
      <c r="B154">
        <v>10</v>
      </c>
    </row>
    <row r="155" spans="1:2" x14ac:dyDescent="0.2">
      <c r="A155" t="s">
        <v>195</v>
      </c>
      <c r="B155">
        <v>10</v>
      </c>
    </row>
    <row r="156" spans="1:2" x14ac:dyDescent="0.2">
      <c r="A156" t="s">
        <v>196</v>
      </c>
      <c r="B156">
        <v>1</v>
      </c>
    </row>
    <row r="157" spans="1:2" x14ac:dyDescent="0.2">
      <c r="A157" t="s">
        <v>197</v>
      </c>
      <c r="B157">
        <v>10</v>
      </c>
    </row>
    <row r="158" spans="1:2" x14ac:dyDescent="0.2">
      <c r="A158" t="s">
        <v>198</v>
      </c>
      <c r="B158">
        <v>10</v>
      </c>
    </row>
    <row r="159" spans="1:2" x14ac:dyDescent="0.2">
      <c r="A159" t="s">
        <v>199</v>
      </c>
      <c r="B159">
        <v>10</v>
      </c>
    </row>
    <row r="160" spans="1:2" x14ac:dyDescent="0.2">
      <c r="A160" t="s">
        <v>200</v>
      </c>
      <c r="B160">
        <v>100</v>
      </c>
    </row>
    <row r="161" spans="1:2" x14ac:dyDescent="0.2">
      <c r="A161" t="s">
        <v>201</v>
      </c>
      <c r="B161">
        <v>10</v>
      </c>
    </row>
    <row r="162" spans="1:2" x14ac:dyDescent="0.2">
      <c r="A162" t="s">
        <v>202</v>
      </c>
      <c r="B162">
        <v>100</v>
      </c>
    </row>
    <row r="163" spans="1:2" x14ac:dyDescent="0.2">
      <c r="A163" t="s">
        <v>203</v>
      </c>
      <c r="B163">
        <v>1</v>
      </c>
    </row>
    <row r="164" spans="1:2" x14ac:dyDescent="0.2">
      <c r="A164" t="s">
        <v>204</v>
      </c>
      <c r="B164">
        <v>1</v>
      </c>
    </row>
    <row r="165" spans="1:2" x14ac:dyDescent="0.2">
      <c r="A165" t="s">
        <v>205</v>
      </c>
      <c r="B165">
        <v>1</v>
      </c>
    </row>
    <row r="166" spans="1:2" x14ac:dyDescent="0.2">
      <c r="A166" t="s">
        <v>206</v>
      </c>
      <c r="B166">
        <v>10</v>
      </c>
    </row>
    <row r="167" spans="1:2" x14ac:dyDescent="0.2">
      <c r="A167" t="s">
        <v>207</v>
      </c>
      <c r="B167">
        <v>1</v>
      </c>
    </row>
    <row r="168" spans="1:2" x14ac:dyDescent="0.2">
      <c r="A168" t="s">
        <v>208</v>
      </c>
      <c r="B168">
        <v>1</v>
      </c>
    </row>
    <row r="169" spans="1:2" x14ac:dyDescent="0.2">
      <c r="A169" t="s">
        <v>209</v>
      </c>
      <c r="B169">
        <v>10</v>
      </c>
    </row>
    <row r="170" spans="1:2" x14ac:dyDescent="0.2">
      <c r="A170" t="s">
        <v>210</v>
      </c>
      <c r="B170">
        <v>1000</v>
      </c>
    </row>
    <row r="171" spans="1:2" x14ac:dyDescent="0.2">
      <c r="A171" t="s">
        <v>211</v>
      </c>
      <c r="B171">
        <v>1</v>
      </c>
    </row>
    <row r="172" spans="1:2" x14ac:dyDescent="0.2">
      <c r="A172" t="s">
        <v>212</v>
      </c>
      <c r="B172">
        <v>1</v>
      </c>
    </row>
    <row r="173" spans="1:2" x14ac:dyDescent="0.2">
      <c r="A173" t="s">
        <v>213</v>
      </c>
      <c r="B173">
        <v>1</v>
      </c>
    </row>
    <row r="174" spans="1:2" x14ac:dyDescent="0.2">
      <c r="A174" t="s">
        <v>214</v>
      </c>
      <c r="B174">
        <v>1</v>
      </c>
    </row>
    <row r="175" spans="1:2" x14ac:dyDescent="0.2">
      <c r="A175" t="s">
        <v>215</v>
      </c>
      <c r="B175">
        <v>10</v>
      </c>
    </row>
    <row r="176" spans="1:2" x14ac:dyDescent="0.2">
      <c r="A176" t="s">
        <v>216</v>
      </c>
      <c r="B176">
        <v>1</v>
      </c>
    </row>
    <row r="177" spans="1:2" x14ac:dyDescent="0.2">
      <c r="A177" t="s">
        <v>217</v>
      </c>
      <c r="B177">
        <v>10</v>
      </c>
    </row>
    <row r="178" spans="1:2" x14ac:dyDescent="0.2">
      <c r="A178" t="s">
        <v>218</v>
      </c>
      <c r="B178">
        <v>10</v>
      </c>
    </row>
    <row r="179" spans="1:2" x14ac:dyDescent="0.2">
      <c r="A179" t="s">
        <v>219</v>
      </c>
      <c r="B179">
        <v>100</v>
      </c>
    </row>
    <row r="180" spans="1:2" x14ac:dyDescent="0.2">
      <c r="A180" t="s">
        <v>220</v>
      </c>
      <c r="B180">
        <v>1</v>
      </c>
    </row>
    <row r="181" spans="1:2" x14ac:dyDescent="0.2">
      <c r="A181" t="s">
        <v>221</v>
      </c>
      <c r="B181">
        <v>1</v>
      </c>
    </row>
    <row r="182" spans="1:2" x14ac:dyDescent="0.2">
      <c r="A182" t="s">
        <v>222</v>
      </c>
      <c r="B182">
        <v>10</v>
      </c>
    </row>
    <row r="183" spans="1:2" x14ac:dyDescent="0.2">
      <c r="A183" t="s">
        <v>223</v>
      </c>
      <c r="B183">
        <v>1</v>
      </c>
    </row>
    <row r="184" spans="1:2" x14ac:dyDescent="0.2">
      <c r="A184" t="s">
        <v>224</v>
      </c>
      <c r="B184">
        <v>10</v>
      </c>
    </row>
    <row r="185" spans="1:2" x14ac:dyDescent="0.2">
      <c r="A185" t="s">
        <v>225</v>
      </c>
      <c r="B185">
        <v>100</v>
      </c>
    </row>
    <row r="186" spans="1:2" x14ac:dyDescent="0.2">
      <c r="A186" t="s">
        <v>226</v>
      </c>
      <c r="B186">
        <v>100</v>
      </c>
    </row>
    <row r="187" spans="1:2" x14ac:dyDescent="0.2">
      <c r="A187" t="s">
        <v>227</v>
      </c>
      <c r="B187">
        <v>10</v>
      </c>
    </row>
    <row r="188" spans="1:2" x14ac:dyDescent="0.2">
      <c r="A188" t="s">
        <v>228</v>
      </c>
      <c r="B188">
        <v>1000</v>
      </c>
    </row>
    <row r="189" spans="1:2" x14ac:dyDescent="0.2">
      <c r="A189" t="s">
        <v>229</v>
      </c>
      <c r="B189">
        <v>1</v>
      </c>
    </row>
    <row r="190" spans="1:2" x14ac:dyDescent="0.2">
      <c r="A190" t="s">
        <v>230</v>
      </c>
      <c r="B190">
        <v>10</v>
      </c>
    </row>
    <row r="191" spans="1:2" x14ac:dyDescent="0.2">
      <c r="A191" t="s">
        <v>231</v>
      </c>
      <c r="B191">
        <v>10</v>
      </c>
    </row>
    <row r="192" spans="1:2" x14ac:dyDescent="0.2">
      <c r="A192" t="s">
        <v>232</v>
      </c>
      <c r="B192">
        <v>1</v>
      </c>
    </row>
    <row r="193" spans="1:2" x14ac:dyDescent="0.2">
      <c r="A193" t="s">
        <v>233</v>
      </c>
      <c r="B193">
        <v>1000</v>
      </c>
    </row>
    <row r="194" spans="1:2" x14ac:dyDescent="0.2">
      <c r="A194" t="s">
        <v>234</v>
      </c>
      <c r="B194">
        <v>10</v>
      </c>
    </row>
    <row r="195" spans="1:2" x14ac:dyDescent="0.2">
      <c r="A195" t="s">
        <v>235</v>
      </c>
      <c r="B195">
        <v>10</v>
      </c>
    </row>
    <row r="196" spans="1:2" x14ac:dyDescent="0.2">
      <c r="A196" t="s">
        <v>236</v>
      </c>
      <c r="B196">
        <v>10</v>
      </c>
    </row>
    <row r="197" spans="1:2" x14ac:dyDescent="0.2">
      <c r="A197" t="s">
        <v>237</v>
      </c>
      <c r="B197">
        <v>1000</v>
      </c>
    </row>
    <row r="198" spans="1:2" x14ac:dyDescent="0.2">
      <c r="A198" t="s">
        <v>238</v>
      </c>
      <c r="B198">
        <v>1000</v>
      </c>
    </row>
    <row r="199" spans="1:2" x14ac:dyDescent="0.2">
      <c r="A199" t="s">
        <v>239</v>
      </c>
      <c r="B199">
        <v>1</v>
      </c>
    </row>
    <row r="200" spans="1:2" x14ac:dyDescent="0.2">
      <c r="A200" t="s">
        <v>240</v>
      </c>
      <c r="B200">
        <v>10</v>
      </c>
    </row>
    <row r="201" spans="1:2" x14ac:dyDescent="0.2">
      <c r="A201" t="s">
        <v>241</v>
      </c>
      <c r="B201">
        <v>10</v>
      </c>
    </row>
    <row r="202" spans="1:2" x14ac:dyDescent="0.2">
      <c r="A202" t="s">
        <v>242</v>
      </c>
      <c r="B202">
        <v>10000</v>
      </c>
    </row>
    <row r="203" spans="1:2" x14ac:dyDescent="0.2">
      <c r="A203" t="s">
        <v>243</v>
      </c>
      <c r="B203">
        <v>10000</v>
      </c>
    </row>
    <row r="204" spans="1:2" x14ac:dyDescent="0.2">
      <c r="A204" t="s">
        <v>244</v>
      </c>
      <c r="B204">
        <v>10</v>
      </c>
    </row>
    <row r="205" spans="1:2" x14ac:dyDescent="0.2">
      <c r="A205" t="s">
        <v>245</v>
      </c>
      <c r="B205">
        <v>10</v>
      </c>
    </row>
    <row r="206" spans="1:2" x14ac:dyDescent="0.2">
      <c r="A206" t="s">
        <v>246</v>
      </c>
      <c r="B206">
        <v>100</v>
      </c>
    </row>
    <row r="207" spans="1:2" x14ac:dyDescent="0.2">
      <c r="A207" t="s">
        <v>247</v>
      </c>
      <c r="B207">
        <v>1000</v>
      </c>
    </row>
    <row r="208" spans="1:2" x14ac:dyDescent="0.2">
      <c r="A208" t="s">
        <v>248</v>
      </c>
      <c r="B208">
        <v>100</v>
      </c>
    </row>
    <row r="209" spans="1:2" x14ac:dyDescent="0.2">
      <c r="A209" t="s">
        <v>249</v>
      </c>
      <c r="B209">
        <v>10000</v>
      </c>
    </row>
    <row r="210" spans="1:2" x14ac:dyDescent="0.2">
      <c r="A210" t="s">
        <v>250</v>
      </c>
      <c r="B210">
        <v>10000</v>
      </c>
    </row>
    <row r="211" spans="1:2" x14ac:dyDescent="0.2">
      <c r="A211" t="s">
        <v>251</v>
      </c>
      <c r="B211">
        <v>10000</v>
      </c>
    </row>
    <row r="212" spans="1:2" x14ac:dyDescent="0.2">
      <c r="A212" t="s">
        <v>252</v>
      </c>
      <c r="B212">
        <v>10000</v>
      </c>
    </row>
    <row r="213" spans="1:2" x14ac:dyDescent="0.2">
      <c r="A213" t="s">
        <v>253</v>
      </c>
      <c r="B213">
        <v>10</v>
      </c>
    </row>
    <row r="214" spans="1:2" x14ac:dyDescent="0.2">
      <c r="A214" t="s">
        <v>254</v>
      </c>
      <c r="B214">
        <v>10</v>
      </c>
    </row>
    <row r="215" spans="1:2" x14ac:dyDescent="0.2">
      <c r="A215" t="s">
        <v>255</v>
      </c>
      <c r="B215">
        <v>100</v>
      </c>
    </row>
    <row r="216" spans="1:2" x14ac:dyDescent="0.2">
      <c r="A216" t="s">
        <v>256</v>
      </c>
      <c r="B216">
        <v>100</v>
      </c>
    </row>
    <row r="217" spans="1:2" x14ac:dyDescent="0.2">
      <c r="A217" t="s">
        <v>257</v>
      </c>
      <c r="B217">
        <v>10</v>
      </c>
    </row>
    <row r="218" spans="1:2" x14ac:dyDescent="0.2">
      <c r="A218" t="s">
        <v>258</v>
      </c>
      <c r="B218">
        <v>10</v>
      </c>
    </row>
    <row r="219" spans="1:2" x14ac:dyDescent="0.2">
      <c r="A219" t="s">
        <v>259</v>
      </c>
      <c r="B219">
        <v>100</v>
      </c>
    </row>
    <row r="220" spans="1:2" x14ac:dyDescent="0.2">
      <c r="A220" t="s">
        <v>260</v>
      </c>
      <c r="B220">
        <v>100</v>
      </c>
    </row>
    <row r="221" spans="1:2" x14ac:dyDescent="0.2">
      <c r="A221" t="s">
        <v>261</v>
      </c>
      <c r="B221">
        <v>100</v>
      </c>
    </row>
    <row r="222" spans="1:2" x14ac:dyDescent="0.2">
      <c r="A222" t="s">
        <v>262</v>
      </c>
      <c r="B222">
        <v>1000</v>
      </c>
    </row>
    <row r="223" spans="1:2" x14ac:dyDescent="0.2">
      <c r="A223" t="s">
        <v>263</v>
      </c>
      <c r="B223">
        <v>1000</v>
      </c>
    </row>
    <row r="224" spans="1:2" x14ac:dyDescent="0.2">
      <c r="A224" t="s">
        <v>264</v>
      </c>
      <c r="B224">
        <v>10</v>
      </c>
    </row>
    <row r="225" spans="1:2" x14ac:dyDescent="0.2">
      <c r="A225" t="s">
        <v>265</v>
      </c>
      <c r="B225">
        <v>1</v>
      </c>
    </row>
    <row r="226" spans="1:2" x14ac:dyDescent="0.2">
      <c r="A226" t="s">
        <v>266</v>
      </c>
      <c r="B226">
        <v>10000</v>
      </c>
    </row>
    <row r="227" spans="1:2" x14ac:dyDescent="0.2">
      <c r="A227" t="s">
        <v>267</v>
      </c>
      <c r="B227">
        <v>10000</v>
      </c>
    </row>
    <row r="228" spans="1:2" x14ac:dyDescent="0.2">
      <c r="A228" t="s">
        <v>268</v>
      </c>
      <c r="B228">
        <v>1</v>
      </c>
    </row>
    <row r="229" spans="1:2" x14ac:dyDescent="0.2">
      <c r="A229" t="s">
        <v>269</v>
      </c>
      <c r="B229">
        <v>1</v>
      </c>
    </row>
    <row r="230" spans="1:2" x14ac:dyDescent="0.2">
      <c r="A230" t="s">
        <v>270</v>
      </c>
      <c r="B230">
        <v>1</v>
      </c>
    </row>
    <row r="231" spans="1:2" x14ac:dyDescent="0.2">
      <c r="A231" t="s">
        <v>271</v>
      </c>
      <c r="B231">
        <v>100000</v>
      </c>
    </row>
    <row r="232" spans="1:2" x14ac:dyDescent="0.2">
      <c r="A232" t="s">
        <v>272</v>
      </c>
      <c r="B232">
        <v>1000000</v>
      </c>
    </row>
    <row r="233" spans="1:2" x14ac:dyDescent="0.2">
      <c r="A233" t="s">
        <v>273</v>
      </c>
      <c r="B233">
        <v>100000</v>
      </c>
    </row>
    <row r="234" spans="1:2" x14ac:dyDescent="0.2">
      <c r="A234" t="s">
        <v>274</v>
      </c>
      <c r="B234">
        <v>100000</v>
      </c>
    </row>
    <row r="235" spans="1:2" x14ac:dyDescent="0.2">
      <c r="A235" t="s">
        <v>275</v>
      </c>
      <c r="B235">
        <v>100000</v>
      </c>
    </row>
    <row r="236" spans="1:2" x14ac:dyDescent="0.2">
      <c r="A236" t="s">
        <v>276</v>
      </c>
      <c r="B236">
        <v>1000000</v>
      </c>
    </row>
    <row r="237" spans="1:2" x14ac:dyDescent="0.2">
      <c r="A237" t="s">
        <v>277</v>
      </c>
      <c r="B237">
        <v>1</v>
      </c>
    </row>
    <row r="238" spans="1:2" x14ac:dyDescent="0.2">
      <c r="A238" t="s">
        <v>278</v>
      </c>
      <c r="B238">
        <v>10000</v>
      </c>
    </row>
    <row r="239" spans="1:2" x14ac:dyDescent="0.2">
      <c r="A239" t="s">
        <v>279</v>
      </c>
      <c r="B239">
        <v>10000</v>
      </c>
    </row>
    <row r="240" spans="1:2" x14ac:dyDescent="0.2">
      <c r="A240" t="s">
        <v>280</v>
      </c>
      <c r="B240">
        <v>1</v>
      </c>
    </row>
    <row r="241" spans="1:2" x14ac:dyDescent="0.2">
      <c r="A241" t="s">
        <v>281</v>
      </c>
      <c r="B241">
        <v>10000</v>
      </c>
    </row>
    <row r="242" spans="1:2" x14ac:dyDescent="0.2">
      <c r="A242" t="s">
        <v>282</v>
      </c>
      <c r="B242">
        <v>10</v>
      </c>
    </row>
    <row r="243" spans="1:2" x14ac:dyDescent="0.2">
      <c r="A243" t="s">
        <v>283</v>
      </c>
      <c r="B243">
        <v>1</v>
      </c>
    </row>
    <row r="244" spans="1:2" x14ac:dyDescent="0.2">
      <c r="A244" t="s">
        <v>284</v>
      </c>
      <c r="B244">
        <v>10000</v>
      </c>
    </row>
    <row r="245" spans="1:2" x14ac:dyDescent="0.2">
      <c r="A245" t="s">
        <v>285</v>
      </c>
      <c r="B245">
        <v>10</v>
      </c>
    </row>
    <row r="246" spans="1:2" x14ac:dyDescent="0.2">
      <c r="A246" t="s">
        <v>286</v>
      </c>
      <c r="B246">
        <v>1</v>
      </c>
    </row>
    <row r="247" spans="1:2" x14ac:dyDescent="0.2">
      <c r="A247" t="s">
        <v>287</v>
      </c>
      <c r="B247">
        <v>1</v>
      </c>
    </row>
    <row r="248" spans="1:2" x14ac:dyDescent="0.2">
      <c r="A248" t="s">
        <v>288</v>
      </c>
      <c r="B248">
        <v>1</v>
      </c>
    </row>
    <row r="249" spans="1:2" x14ac:dyDescent="0.2">
      <c r="A249" t="s">
        <v>289</v>
      </c>
      <c r="B249">
        <v>1000</v>
      </c>
    </row>
    <row r="250" spans="1:2" x14ac:dyDescent="0.2">
      <c r="A250" t="s">
        <v>290</v>
      </c>
      <c r="B250">
        <v>1</v>
      </c>
    </row>
    <row r="251" spans="1:2" x14ac:dyDescent="0.2">
      <c r="A251" t="s">
        <v>291</v>
      </c>
      <c r="B251">
        <v>1000</v>
      </c>
    </row>
    <row r="252" spans="1:2" x14ac:dyDescent="0.2">
      <c r="A252" t="s">
        <v>292</v>
      </c>
      <c r="B252">
        <v>10</v>
      </c>
    </row>
    <row r="253" spans="1:2" x14ac:dyDescent="0.2">
      <c r="A253" t="s">
        <v>293</v>
      </c>
      <c r="B253">
        <v>1</v>
      </c>
    </row>
    <row r="254" spans="1:2" x14ac:dyDescent="0.2">
      <c r="A254" t="s">
        <v>294</v>
      </c>
      <c r="B254">
        <v>10000</v>
      </c>
    </row>
    <row r="255" spans="1:2" x14ac:dyDescent="0.2">
      <c r="A255" t="s">
        <v>295</v>
      </c>
      <c r="B255">
        <v>100</v>
      </c>
    </row>
    <row r="256" spans="1:2" x14ac:dyDescent="0.2">
      <c r="A256" t="s">
        <v>296</v>
      </c>
      <c r="B256">
        <v>1</v>
      </c>
    </row>
    <row r="257" spans="1:2" x14ac:dyDescent="0.2">
      <c r="A257" t="s">
        <v>297</v>
      </c>
      <c r="B257">
        <v>1</v>
      </c>
    </row>
    <row r="258" spans="1:2" x14ac:dyDescent="0.2">
      <c r="A258" t="s">
        <v>298</v>
      </c>
      <c r="B258">
        <v>1000</v>
      </c>
    </row>
    <row r="259" spans="1:2" x14ac:dyDescent="0.2">
      <c r="A259" t="s">
        <v>299</v>
      </c>
      <c r="B259">
        <v>1000</v>
      </c>
    </row>
    <row r="260" spans="1:2" x14ac:dyDescent="0.2">
      <c r="A260" t="s">
        <v>300</v>
      </c>
      <c r="B260">
        <v>1</v>
      </c>
    </row>
    <row r="261" spans="1:2" x14ac:dyDescent="0.2">
      <c r="A261" t="s">
        <v>301</v>
      </c>
      <c r="B261">
        <v>10</v>
      </c>
    </row>
    <row r="262" spans="1:2" x14ac:dyDescent="0.2">
      <c r="A262" t="s">
        <v>302</v>
      </c>
      <c r="B262">
        <v>10</v>
      </c>
    </row>
    <row r="263" spans="1:2" x14ac:dyDescent="0.2">
      <c r="A263" t="s">
        <v>303</v>
      </c>
      <c r="B263">
        <v>100</v>
      </c>
    </row>
    <row r="264" spans="1:2" x14ac:dyDescent="0.2">
      <c r="A264" t="s">
        <v>304</v>
      </c>
      <c r="B264">
        <v>100</v>
      </c>
    </row>
    <row r="265" spans="1:2" x14ac:dyDescent="0.2">
      <c r="A265" t="s">
        <v>305</v>
      </c>
      <c r="B265">
        <v>1</v>
      </c>
    </row>
    <row r="266" spans="1:2" x14ac:dyDescent="0.2">
      <c r="A266" t="s">
        <v>306</v>
      </c>
      <c r="B266">
        <v>1</v>
      </c>
    </row>
    <row r="267" spans="1:2" x14ac:dyDescent="0.2">
      <c r="A267" t="s">
        <v>307</v>
      </c>
      <c r="B267">
        <v>1</v>
      </c>
    </row>
    <row r="268" spans="1:2" x14ac:dyDescent="0.2">
      <c r="A268" t="s">
        <v>308</v>
      </c>
      <c r="B268">
        <v>10000</v>
      </c>
    </row>
    <row r="269" spans="1:2" x14ac:dyDescent="0.2">
      <c r="A269" t="s">
        <v>309</v>
      </c>
      <c r="B269">
        <v>1</v>
      </c>
    </row>
    <row r="270" spans="1:2" x14ac:dyDescent="0.2">
      <c r="A270" t="s">
        <v>310</v>
      </c>
      <c r="B270">
        <v>10</v>
      </c>
    </row>
    <row r="271" spans="1:2" x14ac:dyDescent="0.2">
      <c r="A271" t="s">
        <v>311</v>
      </c>
      <c r="B271">
        <v>100</v>
      </c>
    </row>
    <row r="272" spans="1:2" x14ac:dyDescent="0.2">
      <c r="A272" t="s">
        <v>312</v>
      </c>
      <c r="B272">
        <v>100</v>
      </c>
    </row>
    <row r="273" spans="1:2" x14ac:dyDescent="0.2">
      <c r="A273" t="s">
        <v>313</v>
      </c>
      <c r="B273">
        <v>1</v>
      </c>
    </row>
    <row r="274" spans="1:2" x14ac:dyDescent="0.2">
      <c r="A274" t="s">
        <v>314</v>
      </c>
      <c r="B274">
        <v>100</v>
      </c>
    </row>
    <row r="275" spans="1:2" x14ac:dyDescent="0.2">
      <c r="A275" t="s">
        <v>315</v>
      </c>
      <c r="B275">
        <v>10000</v>
      </c>
    </row>
    <row r="276" spans="1:2" x14ac:dyDescent="0.2">
      <c r="A276" t="s">
        <v>316</v>
      </c>
      <c r="B276">
        <v>10000</v>
      </c>
    </row>
    <row r="277" spans="1:2" x14ac:dyDescent="0.2">
      <c r="A277" t="s">
        <v>317</v>
      </c>
      <c r="B277">
        <v>1</v>
      </c>
    </row>
    <row r="278" spans="1:2" x14ac:dyDescent="0.2">
      <c r="A278" t="s">
        <v>318</v>
      </c>
      <c r="B278">
        <v>10</v>
      </c>
    </row>
    <row r="279" spans="1:2" x14ac:dyDescent="0.2">
      <c r="A279" t="s">
        <v>319</v>
      </c>
      <c r="B279">
        <v>10</v>
      </c>
    </row>
    <row r="280" spans="1:2" x14ac:dyDescent="0.2">
      <c r="A280" t="s">
        <v>320</v>
      </c>
      <c r="B280">
        <v>1</v>
      </c>
    </row>
    <row r="281" spans="1:2" x14ac:dyDescent="0.2">
      <c r="A281" t="s">
        <v>321</v>
      </c>
      <c r="B281">
        <v>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9 K 5 s U Z g K 6 t K k A A A A 9 Q A A A B I A H A B D b 2 5 m a W c v U G F j a 2 F n Z S 5 4 b W w g o h g A K K A U A A A A A A A A A A A A A A A A A A A A A A A A A A A A h Y + 9 D o I w A I R f h X S n r T U q I a U M r p I Y j c a 1 K R U a o Z j + W N 7 N w U f y F c Q o 6 u Z 4 3 9 0 l d / f r j e Z 9 2 0 Q X a a z q d A Y m E I N I a t G V S l c Z 8 O 4 Y J y B n d M 3 F i V c y G s L a p r 1 V G a i d O 6 c I h R B g m M L O V I h g P E G H Y r U V t W x 5 r L R 1 X A s J P q 3 y f w s w u n + N Y Q Q m c 7 g g M 4 g p G h k t l P 7 6 Z J j 7 d H 8 g X f r G e S O Z 8 f F m R 9 E o K X p f Y A 9 Q S w M E F A A C A A g A 9 K 5 s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u b F E o i k e 4 D g A A A B E A A A A T A B w A R m 9 y b X V s Y X M v U 2 V j d G l v b j E u b S C i G A A o o B Q A A A A A A A A A A A A A A A A A A A A A A A A A A A A r T k 0 u y c z P U w i G 0 I b W A F B L A Q I t A B Q A A g A I A P S u b F G Y C u r S p A A A A P U A A A A S A A A A A A A A A A A A A A A A A A A A A A B D b 2 5 m a W c v U G F j a 2 F n Z S 5 4 b W x Q S w E C L Q A U A A I A C A D 0 r m x R D 8 r p q 6 Q A A A D p A A A A E w A A A A A A A A A A A A A A A A D w A A A A W 0 N v b n R l b n R f V H l w Z X N d L n h t b F B L A Q I t A B Q A A g A I A P S u b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H V u A J L k 4 w R L Q L 5 z x e E e T A A A A A A A I A A A A A A B B m A A A A A Q A A I A A A A L h o 4 T j y W t B 7 n w y N 4 u 5 l k P b g F / e 6 u X k 7 0 I T x p S c 9 K G 3 X A A A A A A 6 A A A A A A g A A I A A A A K S i z 1 X l z L M l x E l / b W R p r d 4 I H s 1 O W x M a B n s Q p S S l / t Z 9 U A A A A N U 5 R g P k q e 6 q s g m 2 x Q t v D I V 7 N M V m y 4 Z S R Z d y 1 u 9 W h C L a f 8 H q c l B z t 3 d S z A s d P p 3 9 d J z E 6 y 2 d Z T T i 4 N f F H 5 F n D K r f / Q d w G Y x + T z y p 6 T N B 6 6 Q A Q A A A A G 2 H p O S f Y F k Y 6 H B 5 H s Q o Q h P b I a s P y F Q g w / D S p r m V 4 n N 1 O F C k D Z Y r u e i F f D 2 u i E s A N 0 r W G B 8 x B V I 4 O q N 7 o E 0 f v + E = < / D a t a M a s h u p > 
</file>

<file path=customXml/itemProps1.xml><?xml version="1.0" encoding="utf-8"?>
<ds:datastoreItem xmlns:ds="http://schemas.openxmlformats.org/officeDocument/2006/customXml" ds:itemID="{4D9B52F0-54F6-4E59-A6E1-2DD85212BE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2020-10-14</vt:lpstr>
      <vt:lpstr>2020-11-12</vt:lpstr>
      <vt:lpstr>Текущие покупки</vt:lpstr>
      <vt:lpstr>лоты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Гнездилов</dc:creator>
  <cp:lastModifiedBy>Daria Isaeva</cp:lastModifiedBy>
  <dcterms:created xsi:type="dcterms:W3CDTF">2020-10-14T11:18:36Z</dcterms:created>
  <dcterms:modified xsi:type="dcterms:W3CDTF">2020-11-12T19:50:16Z</dcterms:modified>
</cp:coreProperties>
</file>