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esktop/"/>
    </mc:Choice>
  </mc:AlternateContent>
  <xr:revisionPtr revIDLastSave="0" documentId="13_ncr:1_{BE911578-D158-6A4C-8588-8EB08701E166}" xr6:coauthVersionLast="47" xr6:coauthVersionMax="47" xr10:uidLastSave="{00000000-0000-0000-0000-000000000000}"/>
  <bookViews>
    <workbookView xWindow="40420" yWindow="1260" windowWidth="27640" windowHeight="16540" xr2:uid="{9ADFC19F-A926-134B-BDBB-0C3087E4BF58}"/>
  </bookViews>
  <sheets>
    <sheet name="workbook" sheetId="1" r:id="rId1"/>
    <sheet name="equations" sheetId="2" r:id="rId2"/>
  </sheets>
  <externalReferences>
    <externalReference r:id="rId3"/>
  </externalReferences>
  <calcPr calcId="181029" iterateDelta="1E-4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I21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</calcChain>
</file>

<file path=xl/sharedStrings.xml><?xml version="1.0" encoding="utf-8"?>
<sst xmlns="http://schemas.openxmlformats.org/spreadsheetml/2006/main" count="43" uniqueCount="39">
  <si>
    <t>prior mu =</t>
  </si>
  <si>
    <t>prior tau =</t>
  </si>
  <si>
    <t>Observations</t>
  </si>
  <si>
    <t>Log</t>
  </si>
  <si>
    <t>Raw</t>
  </si>
  <si>
    <t>Test</t>
  </si>
  <si>
    <t>Obs Val</t>
  </si>
  <si>
    <t>ln Obs Val</t>
  </si>
  <si>
    <t>Posterior Mu</t>
  </si>
  <si>
    <t>Posterior SD</t>
  </si>
  <si>
    <t>Low95</t>
  </si>
  <si>
    <t>High95</t>
  </si>
  <si>
    <t>High 95</t>
  </si>
  <si>
    <t>Priors</t>
  </si>
  <si>
    <t>Data for Plotting</t>
  </si>
  <si>
    <t>prior sigmaRM =</t>
  </si>
  <si>
    <t>Bayesian Updating (Log Scale)</t>
  </si>
  <si>
    <t>Convert to raw scale and calculate 95% CI</t>
  </si>
  <si>
    <t>sqrt</t>
  </si>
  <si>
    <t>(n + 1) * 1/prior_tau^2) + 1/prior_sigmaRM^2</t>
  </si>
  <si>
    <t>sd(n+1) =</t>
  </si>
  <si>
    <t>mu(n+1) =</t>
  </si>
  <si>
    <t>prior_sigmaRM^2 + sd_n^2</t>
  </si>
  <si>
    <t>prior mean</t>
  </si>
  <si>
    <t>prior standard deviation</t>
  </si>
  <si>
    <t>prior repeated measures standard deviation</t>
  </si>
  <si>
    <t>prior_sigmaRM^2 * mean_n + sd_n^2 * obs_val</t>
  </si>
  <si>
    <t>the mean value from the previous row (the posterior from the previous observation is now the new prior)</t>
  </si>
  <si>
    <t>the standard deviation value from the previous row (the posterior from the previous observation is now the new prior)</t>
  </si>
  <si>
    <t>the observed value in the most current test</t>
  </si>
  <si>
    <t xml:space="preserve">prior mu </t>
  </si>
  <si>
    <t xml:space="preserve">prior tau </t>
  </si>
  <si>
    <t xml:space="preserve">prior sigmaRM </t>
  </si>
  <si>
    <t xml:space="preserve">mean_n </t>
  </si>
  <si>
    <t xml:space="preserve">sd_n </t>
  </si>
  <si>
    <t xml:space="preserve">obs_val </t>
  </si>
  <si>
    <t>Definitions for calculating the Mean and Standard Deviation of value n + 1</t>
  </si>
  <si>
    <t xml:space="preserve">n </t>
  </si>
  <si>
    <t>previous test number (a measure of sample size observed up to the most recent (n + 1)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</si>
</sst>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quotePrefix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8" fillId="0" borderId="1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[1]Sheet1!$R$24</c:f>
              <c:strCache>
                <c:ptCount val="1"/>
                <c:pt idx="0">
                  <c:v>Obs Val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accent1"/>
                </a:solidFill>
              </a:ln>
              <a:effectLst/>
            </c:spPr>
          </c:marker>
          <c:xVal>
            <c:numRef>
              <c:f>[1]Sheet1!$Q$25:$Q$30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[1]Sheet1!$R$25:$R$30</c:f>
              <c:numCache>
                <c:formatCode>General</c:formatCode>
                <c:ptCount val="6"/>
                <c:pt idx="1">
                  <c:v>90</c:v>
                </c:pt>
                <c:pt idx="2">
                  <c:v>110</c:v>
                </c:pt>
                <c:pt idx="3">
                  <c:v>97</c:v>
                </c:pt>
                <c:pt idx="4">
                  <c:v>95</c:v>
                </c:pt>
                <c:pt idx="5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A-4C41-ADEE-6A28BBA62832}"/>
            </c:ext>
          </c:extLst>
        </c:ser>
        <c:ser>
          <c:idx val="1"/>
          <c:order val="1"/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[1]Sheet1!$S$25:$S$30</c:f>
              <c:numCache>
                <c:formatCode>General</c:formatCode>
                <c:ptCount val="6"/>
                <c:pt idx="0">
                  <c:v>68.816256268413525</c:v>
                </c:pt>
                <c:pt idx="1">
                  <c:v>59.853794681319776</c:v>
                </c:pt>
                <c:pt idx="2">
                  <c:v>66.290919849156907</c:v>
                </c:pt>
                <c:pt idx="3">
                  <c:v>68.136537626128671</c:v>
                </c:pt>
                <c:pt idx="4">
                  <c:v>69.44911513695385</c:v>
                </c:pt>
                <c:pt idx="5">
                  <c:v>71.5328638424632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7A-4C41-ADEE-6A28BBA62832}"/>
            </c:ext>
          </c:extLst>
        </c:ser>
        <c:ser>
          <c:idx val="2"/>
          <c:order val="2"/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[1]Sheet1!$T$25:$T$30</c:f>
              <c:numCache>
                <c:formatCode>General</c:formatCode>
                <c:ptCount val="6"/>
                <c:pt idx="0">
                  <c:v>918.33293576955828</c:v>
                </c:pt>
                <c:pt idx="1">
                  <c:v>288.00757420933564</c:v>
                </c:pt>
                <c:pt idx="2">
                  <c:v>226.72308163232935</c:v>
                </c:pt>
                <c:pt idx="3">
                  <c:v>193.54152850966022</c:v>
                </c:pt>
                <c:pt idx="4">
                  <c:v>174.79785233391777</c:v>
                </c:pt>
                <c:pt idx="5">
                  <c:v>165.07927373234611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7A-4C41-ADEE-6A28BBA6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563312"/>
        <c:axId val="1992558320"/>
      </c:scatterChart>
      <c:valAx>
        <c:axId val="199256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58320"/>
        <c:crosses val="autoZero"/>
        <c:crossBetween val="midCat"/>
      </c:valAx>
      <c:valAx>
        <c:axId val="199255832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6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19</xdr:row>
      <xdr:rowOff>50800</xdr:rowOff>
    </xdr:from>
    <xdr:to>
      <xdr:col>16</xdr:col>
      <xdr:colOff>263525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3D9FD5-95AC-2449-B656-9CC287A35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1193800</xdr:colOff>
      <xdr:row>13</xdr:row>
      <xdr:rowOff>101600</xdr:rowOff>
    </xdr:from>
    <xdr:to>
      <xdr:col>8</xdr:col>
      <xdr:colOff>127000</xdr:colOff>
      <xdr:row>16</xdr:row>
      <xdr:rowOff>127000</xdr:rowOff>
    </xdr:to>
    <xdr:sp macro="" textlink="">
      <xdr:nvSpPr>
        <xdr:cNvPr id="2" name="Right Bracket 1">
          <a:extLst>
            <a:ext uri="{FF2B5EF4-FFF2-40B4-BE49-F238E27FC236}">
              <a16:creationId xmlns:a16="http://schemas.microsoft.com/office/drawing/2014/main" id="{B7E79259-363E-0B49-9213-D615A178997D}"/>
            </a:ext>
          </a:extLst>
        </xdr:cNvPr>
        <xdr:cNvSpPr/>
      </xdr:nvSpPr>
      <xdr:spPr>
        <a:xfrm>
          <a:off x="8026400" y="2870200"/>
          <a:ext cx="317500" cy="762000"/>
        </a:xfrm>
        <a:prstGeom prst="rightBracket">
          <a:avLst/>
        </a:prstGeom>
        <a:ln w="571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723900</xdr:colOff>
      <xdr:row>13</xdr:row>
      <xdr:rowOff>127000</xdr:rowOff>
    </xdr:from>
    <xdr:to>
      <xdr:col>4</xdr:col>
      <xdr:colOff>114300</xdr:colOff>
      <xdr:row>16</xdr:row>
      <xdr:rowOff>152400</xdr:rowOff>
    </xdr:to>
    <xdr:sp macro="" textlink="">
      <xdr:nvSpPr>
        <xdr:cNvPr id="3" name="Right Bracket 2">
          <a:extLst>
            <a:ext uri="{FF2B5EF4-FFF2-40B4-BE49-F238E27FC236}">
              <a16:creationId xmlns:a16="http://schemas.microsoft.com/office/drawing/2014/main" id="{FD7221D0-0A9E-9140-B5B6-B1D89E58677B}"/>
            </a:ext>
          </a:extLst>
        </xdr:cNvPr>
        <xdr:cNvSpPr/>
      </xdr:nvSpPr>
      <xdr:spPr>
        <a:xfrm rot="10800000">
          <a:off x="3200400" y="2768600"/>
          <a:ext cx="215900" cy="635000"/>
        </a:xfrm>
        <a:prstGeom prst="rightBracket">
          <a:avLst/>
        </a:prstGeom>
        <a:ln w="571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S/Various%20Reading%20Material/Monitoring/Anne%20Hecksteden/Hecksteden%20(2017)%20-%20A%20new%20method%20of%20individualized%20monitoring%20of%20muscle%20recovery%20in%20athletes%20-%20Int%20J%20Sports%20Phys%20Perf/Hecksteden%20(2017)%20-%20Individualized%20Monitoring%20of%20Muscle%20Recovery%20-%20Bayes%20Workbook.xlsx?7BDF8D9F" TargetMode="External"/><Relationship Id="rId1" Type="http://schemas.openxmlformats.org/officeDocument/2006/relationships/externalLinkPath" Target="file:///7BDF8D9F/Hecksteden%20(2017)%20-%20Individualized%20Monitoring%20of%20Muscle%20Recovery%20-%20Baye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4">
          <cell r="R24" t="str">
            <v>Obs Val</v>
          </cell>
        </row>
        <row r="25">
          <cell r="Q25">
            <v>0</v>
          </cell>
          <cell r="S25">
            <v>68.816256268413525</v>
          </cell>
          <cell r="T25">
            <v>918.33293576955828</v>
          </cell>
        </row>
        <row r="26">
          <cell r="Q26">
            <v>1</v>
          </cell>
          <cell r="R26">
            <v>90</v>
          </cell>
          <cell r="S26">
            <v>59.853794681319776</v>
          </cell>
          <cell r="T26">
            <v>288.00757420933564</v>
          </cell>
        </row>
        <row r="27">
          <cell r="Q27">
            <v>2</v>
          </cell>
          <cell r="R27">
            <v>110</v>
          </cell>
          <cell r="S27">
            <v>66.290919849156907</v>
          </cell>
          <cell r="T27">
            <v>226.72308163232935</v>
          </cell>
        </row>
        <row r="28">
          <cell r="Q28">
            <v>3</v>
          </cell>
          <cell r="R28">
            <v>97</v>
          </cell>
          <cell r="S28">
            <v>68.136537626128671</v>
          </cell>
          <cell r="T28">
            <v>193.54152850966022</v>
          </cell>
        </row>
        <row r="29">
          <cell r="Q29">
            <v>4</v>
          </cell>
          <cell r="R29">
            <v>95</v>
          </cell>
          <cell r="S29">
            <v>69.44911513695385</v>
          </cell>
          <cell r="T29">
            <v>174.79785233391777</v>
          </cell>
        </row>
        <row r="30">
          <cell r="Q30">
            <v>5</v>
          </cell>
          <cell r="R30">
            <v>102</v>
          </cell>
          <cell r="S30">
            <v>71.5328638424632</v>
          </cell>
          <cell r="T30">
            <v>165.07927373234611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C1F36-32CC-904C-9541-B50150B7AEF6}">
  <dimension ref="C3:J26"/>
  <sheetViews>
    <sheetView showGridLines="0" tabSelected="1" workbookViewId="0">
      <selection activeCell="C26" sqref="C26"/>
    </sheetView>
  </sheetViews>
  <sheetFormatPr baseColWidth="10" defaultRowHeight="16" x14ac:dyDescent="0.2"/>
  <cols>
    <col min="5" max="5" width="13.1640625" customWidth="1"/>
    <col min="7" max="7" width="17.6640625" customWidth="1"/>
    <col min="8" max="8" width="12.33203125" customWidth="1"/>
    <col min="10" max="10" width="13.1640625" customWidth="1"/>
  </cols>
  <sheetData>
    <row r="3" spans="3:10" x14ac:dyDescent="0.2">
      <c r="D3" s="1" t="s">
        <v>13</v>
      </c>
    </row>
    <row r="4" spans="3:10" x14ac:dyDescent="0.2">
      <c r="C4" s="2" t="s">
        <v>0</v>
      </c>
      <c r="D4" s="3">
        <v>5.5270000000000001</v>
      </c>
    </row>
    <row r="5" spans="3:10" x14ac:dyDescent="0.2">
      <c r="C5" s="2" t="s">
        <v>1</v>
      </c>
      <c r="D5" s="3">
        <v>0.66100000000000003</v>
      </c>
    </row>
    <row r="6" spans="3:10" x14ac:dyDescent="0.2">
      <c r="C6" s="2" t="s">
        <v>15</v>
      </c>
      <c r="D6" s="3">
        <v>0.504</v>
      </c>
    </row>
    <row r="7" spans="3:10" x14ac:dyDescent="0.2">
      <c r="F7" s="4"/>
    </row>
    <row r="8" spans="3:10" x14ac:dyDescent="0.2">
      <c r="F8" s="26" t="s">
        <v>16</v>
      </c>
      <c r="G8" s="26"/>
      <c r="H8" s="27" t="s">
        <v>17</v>
      </c>
      <c r="I8" s="27"/>
      <c r="J8" s="27"/>
    </row>
    <row r="9" spans="3:10" x14ac:dyDescent="0.2">
      <c r="C9" s="5" t="s">
        <v>2</v>
      </c>
      <c r="D9" s="6"/>
      <c r="E9" s="7"/>
      <c r="F9" s="5" t="s">
        <v>3</v>
      </c>
      <c r="G9" s="7"/>
      <c r="H9" s="5" t="s">
        <v>4</v>
      </c>
      <c r="I9" s="6"/>
      <c r="J9" s="7"/>
    </row>
    <row r="10" spans="3:10" ht="17" thickBot="1" x14ac:dyDescent="0.25">
      <c r="C10" s="8" t="s">
        <v>5</v>
      </c>
      <c r="D10" s="9" t="s">
        <v>6</v>
      </c>
      <c r="E10" s="10" t="s">
        <v>7</v>
      </c>
      <c r="F10" s="8" t="s">
        <v>8</v>
      </c>
      <c r="G10" s="10" t="s">
        <v>9</v>
      </c>
      <c r="H10" s="8" t="s">
        <v>8</v>
      </c>
      <c r="I10" s="9" t="s">
        <v>10</v>
      </c>
      <c r="J10" s="10" t="s">
        <v>11</v>
      </c>
    </row>
    <row r="11" spans="3:10" ht="17" thickTop="1" x14ac:dyDescent="0.2">
      <c r="C11" s="11">
        <v>1</v>
      </c>
      <c r="D11" s="12">
        <v>90</v>
      </c>
      <c r="E11" s="13">
        <f>LN(D11)</f>
        <v>4.499809670330265</v>
      </c>
      <c r="F11" s="14">
        <f>($D$6^2 * D4 + D5^2 * E11) / ($D$6^2 + D5^2)</f>
        <v>4.8774458061594173</v>
      </c>
      <c r="G11" s="13">
        <f>SQRT(1/((C11-1 + 1) * 1/$D$6^2 + 1/D5^2))</f>
        <v>0.40078621069830517</v>
      </c>
      <c r="H11" s="15">
        <f>EXP(F11)</f>
        <v>131.29488266261768</v>
      </c>
      <c r="I11" s="16">
        <f>EXP(F11 - 1.96*G11)</f>
        <v>59.853794681319776</v>
      </c>
      <c r="J11" s="13">
        <f>EXP(F11 + 1.96*G11)</f>
        <v>288.00757420933564</v>
      </c>
    </row>
    <row r="12" spans="3:10" x14ac:dyDescent="0.2">
      <c r="C12" s="11">
        <v>2</v>
      </c>
      <c r="D12" s="12">
        <v>110</v>
      </c>
      <c r="E12" s="13">
        <f>LN(D12)</f>
        <v>4.7004803657924166</v>
      </c>
      <c r="F12" s="14">
        <f>($D$6^2 * F11 + G11^2 * E12) / ($D$6^2 + G11^2)</f>
        <v>4.8088911501915641</v>
      </c>
      <c r="G12" s="13">
        <f>SQRT(1/((C12 - 1 + 1) * 1/$D$6^2 + 1/$D$5^2))</f>
        <v>0.31369296831479893</v>
      </c>
      <c r="H12" s="15">
        <f>EXP(F12)</f>
        <v>122.59560201101263</v>
      </c>
      <c r="I12" s="16">
        <f>EXP(F12 - 1.96*G12)</f>
        <v>66.290919849156907</v>
      </c>
      <c r="J12" s="13">
        <f>EXP(F12 + 1.96*G12)</f>
        <v>226.72308163232935</v>
      </c>
    </row>
    <row r="13" spans="3:10" x14ac:dyDescent="0.2">
      <c r="C13" s="11">
        <v>3</v>
      </c>
      <c r="D13" s="12">
        <v>97</v>
      </c>
      <c r="E13" s="13">
        <f>LN(D13)</f>
        <v>4.5747109785033828</v>
      </c>
      <c r="F13" s="14">
        <f t="shared" ref="F13:F15" si="0">($D$6^2 * F12 + G12^2 * E13) / ($D$6^2 + G12^2)</f>
        <v>4.7435028526785148</v>
      </c>
      <c r="G13" s="13">
        <f>SQRT(1/((C13 - 1 + 1) * 1/$D$6^2 + 1/$D$5^2))</f>
        <v>0.26632104815573343</v>
      </c>
      <c r="H13" s="15">
        <f t="shared" ref="H13:H15" si="1">EXP(F13)</f>
        <v>114.83575070297978</v>
      </c>
      <c r="I13" s="16">
        <f t="shared" ref="I13:I15" si="2">EXP(F13 - 1.96*G13)</f>
        <v>68.136537626128671</v>
      </c>
      <c r="J13" s="13">
        <f t="shared" ref="J13:J15" si="3">EXP(F13 + 1.96*G13)</f>
        <v>193.54152850966022</v>
      </c>
    </row>
    <row r="14" spans="3:10" x14ac:dyDescent="0.2">
      <c r="C14" s="11">
        <v>4</v>
      </c>
      <c r="D14" s="12">
        <v>95</v>
      </c>
      <c r="E14" s="13">
        <f>LN(D14)</f>
        <v>4.5538768916005408</v>
      </c>
      <c r="F14" s="14">
        <f t="shared" si="0"/>
        <v>4.7021122524186616</v>
      </c>
      <c r="G14" s="13">
        <f>SQRT(1/((C14 - 1 + 1) * 1/$D$6^2 + 1/$D$5^2))</f>
        <v>0.23546832872860185</v>
      </c>
      <c r="H14" s="15">
        <f t="shared" si="1"/>
        <v>110.1796540765604</v>
      </c>
      <c r="I14" s="16">
        <f t="shared" si="2"/>
        <v>69.44911513695385</v>
      </c>
      <c r="J14" s="13">
        <f t="shared" si="3"/>
        <v>174.79785233391777</v>
      </c>
    </row>
    <row r="15" spans="3:10" x14ac:dyDescent="0.2">
      <c r="C15" s="17">
        <v>5</v>
      </c>
      <c r="D15" s="18">
        <v>102</v>
      </c>
      <c r="E15" s="19">
        <f>LN(D15)</f>
        <v>4.6249728132842707</v>
      </c>
      <c r="F15" s="20">
        <f t="shared" si="0"/>
        <v>4.6882913918232534</v>
      </c>
      <c r="G15" s="19">
        <f>SQRT(1/((C15 - 1 + 1) * 1/$D$6^2 + 1/$D$5^2))</f>
        <v>0.21333388447060747</v>
      </c>
      <c r="H15" s="21">
        <f t="shared" si="1"/>
        <v>108.66735117370179</v>
      </c>
      <c r="I15" s="22">
        <f t="shared" si="2"/>
        <v>71.5328638424632</v>
      </c>
      <c r="J15" s="19">
        <f t="shared" si="3"/>
        <v>165.07927373234611</v>
      </c>
    </row>
    <row r="19" spans="7:10" x14ac:dyDescent="0.2">
      <c r="G19" s="24" t="s">
        <v>14</v>
      </c>
      <c r="H19" s="24"/>
      <c r="I19" s="24"/>
      <c r="J19" s="24"/>
    </row>
    <row r="20" spans="7:10" x14ac:dyDescent="0.2">
      <c r="G20" s="1" t="s">
        <v>5</v>
      </c>
      <c r="H20" s="1" t="s">
        <v>6</v>
      </c>
      <c r="I20" s="23" t="s">
        <v>10</v>
      </c>
      <c r="J20" s="23" t="s">
        <v>12</v>
      </c>
    </row>
    <row r="21" spans="7:10" x14ac:dyDescent="0.2">
      <c r="G21" s="3">
        <v>0</v>
      </c>
      <c r="H21" s="3"/>
      <c r="I21" s="25">
        <f>EXP(D4 -1.96*D5)</f>
        <v>68.816256268413525</v>
      </c>
      <c r="J21" s="25">
        <f>EXP(D4 + 1.96*D5)</f>
        <v>918.33293576955828</v>
      </c>
    </row>
    <row r="22" spans="7:10" x14ac:dyDescent="0.2">
      <c r="G22" s="3">
        <v>1</v>
      </c>
      <c r="H22" s="3">
        <v>90</v>
      </c>
      <c r="I22" s="25">
        <v>59.853794681319776</v>
      </c>
      <c r="J22" s="25">
        <v>288.00757420933564</v>
      </c>
    </row>
    <row r="23" spans="7:10" x14ac:dyDescent="0.2">
      <c r="G23" s="3">
        <v>2</v>
      </c>
      <c r="H23" s="3">
        <v>110</v>
      </c>
      <c r="I23" s="25">
        <v>66.290919849156907</v>
      </c>
      <c r="J23" s="25">
        <v>226.72308163232935</v>
      </c>
    </row>
    <row r="24" spans="7:10" x14ac:dyDescent="0.2">
      <c r="G24" s="3">
        <v>3</v>
      </c>
      <c r="H24" s="3">
        <v>97</v>
      </c>
      <c r="I24" s="25">
        <v>68.136537626128671</v>
      </c>
      <c r="J24" s="25">
        <v>193.54152850966022</v>
      </c>
    </row>
    <row r="25" spans="7:10" x14ac:dyDescent="0.2">
      <c r="G25" s="3">
        <v>4</v>
      </c>
      <c r="H25" s="3">
        <v>95</v>
      </c>
      <c r="I25" s="25">
        <v>69.44911513695385</v>
      </c>
      <c r="J25" s="25">
        <v>174.79785233391777</v>
      </c>
    </row>
    <row r="26" spans="7:10" x14ac:dyDescent="0.2">
      <c r="G26" s="3">
        <v>5</v>
      </c>
      <c r="H26" s="3">
        <v>102</v>
      </c>
      <c r="I26" s="25">
        <v>71.5328638424632</v>
      </c>
      <c r="J26" s="25">
        <v>165.07927373234611</v>
      </c>
    </row>
  </sheetData>
  <mergeCells count="6">
    <mergeCell ref="C9:E9"/>
    <mergeCell ref="F9:G9"/>
    <mergeCell ref="H9:J9"/>
    <mergeCell ref="G19:J19"/>
    <mergeCell ref="F8:G8"/>
    <mergeCell ref="H8:J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7EAE3-A9B2-5441-A9F5-4E3CCC23487B}">
  <dimension ref="C9:N29"/>
  <sheetViews>
    <sheetView showGridLines="0" workbookViewId="0">
      <selection activeCell="K2" sqref="K2"/>
    </sheetView>
  </sheetViews>
  <sheetFormatPr baseColWidth="10" defaultRowHeight="16" x14ac:dyDescent="0.2"/>
  <cols>
    <col min="2" max="2" width="12" customWidth="1"/>
    <col min="3" max="3" width="20.83203125" customWidth="1"/>
    <col min="4" max="4" width="11.33203125" customWidth="1"/>
    <col min="7" max="7" width="13" customWidth="1"/>
    <col min="8" max="8" width="18.1640625" customWidth="1"/>
  </cols>
  <sheetData>
    <row r="9" spans="3:9" ht="21" x14ac:dyDescent="0.25">
      <c r="C9" s="28" t="s">
        <v>21</v>
      </c>
      <c r="D9" s="29" t="s">
        <v>26</v>
      </c>
      <c r="E9" s="29"/>
      <c r="F9" s="29"/>
      <c r="G9" s="29"/>
      <c r="H9" s="29"/>
      <c r="I9" s="29"/>
    </row>
    <row r="10" spans="3:9" ht="21" x14ac:dyDescent="0.25">
      <c r="C10" s="28"/>
      <c r="D10" s="30" t="s">
        <v>22</v>
      </c>
      <c r="E10" s="30"/>
      <c r="F10" s="30"/>
      <c r="G10" s="30"/>
      <c r="H10" s="30"/>
      <c r="I10" s="30"/>
    </row>
    <row r="15" spans="3:9" ht="21" x14ac:dyDescent="0.25">
      <c r="C15" s="28" t="s">
        <v>20</v>
      </c>
      <c r="D15" s="28" t="s">
        <v>18</v>
      </c>
      <c r="E15" s="29">
        <v>1</v>
      </c>
      <c r="F15" s="29"/>
      <c r="G15" s="29"/>
      <c r="H15" s="29"/>
    </row>
    <row r="16" spans="3:9" ht="21" x14ac:dyDescent="0.25">
      <c r="C16" s="28"/>
      <c r="D16" s="28"/>
      <c r="E16" s="31" t="s">
        <v>19</v>
      </c>
      <c r="F16" s="31"/>
      <c r="G16" s="31"/>
      <c r="H16" s="31"/>
    </row>
    <row r="22" spans="3:14" ht="28" customHeight="1" x14ac:dyDescent="0.2">
      <c r="C22" s="34" t="s">
        <v>36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</row>
    <row r="23" spans="3:14" ht="21" x14ac:dyDescent="0.25">
      <c r="C23" s="32" t="s">
        <v>30</v>
      </c>
      <c r="D23" s="33" t="s">
        <v>23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</row>
    <row r="24" spans="3:14" ht="21" x14ac:dyDescent="0.25">
      <c r="C24" s="32" t="s">
        <v>31</v>
      </c>
      <c r="D24" s="33" t="s">
        <v>24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</row>
    <row r="25" spans="3:14" ht="21" x14ac:dyDescent="0.25">
      <c r="C25" s="32" t="s">
        <v>32</v>
      </c>
      <c r="D25" s="33" t="s">
        <v>25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</row>
    <row r="26" spans="3:14" ht="21" x14ac:dyDescent="0.25">
      <c r="C26" s="32" t="s">
        <v>33</v>
      </c>
      <c r="D26" s="33" t="s">
        <v>27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</row>
    <row r="27" spans="3:14" ht="21" x14ac:dyDescent="0.25">
      <c r="C27" s="32" t="s">
        <v>34</v>
      </c>
      <c r="D27" s="33" t="s">
        <v>28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</row>
    <row r="28" spans="3:14" ht="21" x14ac:dyDescent="0.25">
      <c r="C28" s="32" t="s">
        <v>35</v>
      </c>
      <c r="D28" s="33" t="s">
        <v>29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</row>
    <row r="29" spans="3:14" ht="21" x14ac:dyDescent="0.25">
      <c r="C29" s="35" t="s">
        <v>37</v>
      </c>
      <c r="D29" s="33" t="s">
        <v>38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</row>
  </sheetData>
  <mergeCells count="15">
    <mergeCell ref="C22:N22"/>
    <mergeCell ref="D29:N29"/>
    <mergeCell ref="D23:N23"/>
    <mergeCell ref="D24:N24"/>
    <mergeCell ref="D25:N25"/>
    <mergeCell ref="D26:N26"/>
    <mergeCell ref="D27:N27"/>
    <mergeCell ref="D28:N28"/>
    <mergeCell ref="C9:C10"/>
    <mergeCell ref="D9:I9"/>
    <mergeCell ref="D10:I10"/>
    <mergeCell ref="C15:C16"/>
    <mergeCell ref="D15:D16"/>
    <mergeCell ref="E16:H16"/>
    <mergeCell ref="E15:H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workbook</vt:lpstr>
      <vt:lpstr>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Ward</dc:creator>
  <cp:lastModifiedBy>Patrick Ward</cp:lastModifiedBy>
  <dcterms:created xsi:type="dcterms:W3CDTF">2021-11-28T22:28:18Z</dcterms:created>
  <dcterms:modified xsi:type="dcterms:W3CDTF">2021-11-29T04:35:19Z</dcterms:modified>
</cp:coreProperties>
</file>